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15192" windowHeight="8328" tabRatio="741" activeTab="0"/>
  </bookViews>
  <sheets>
    <sheet name="Conto economico" sheetId="1" r:id="rId1"/>
    <sheet name="Stato patrimoniale" sheetId="2" r:id="rId2"/>
    <sheet name="GAS" sheetId="3" r:id="rId3"/>
    <sheet name="E.E." sheetId="4" r:id="rId4"/>
    <sheet name="Ciclo Idrico" sheetId="5" r:id="rId5"/>
    <sheet name="Ambiente" sheetId="6" r:id="rId6"/>
    <sheet name="Altri Business" sheetId="7" r:id="rId7"/>
  </sheets>
  <definedNames/>
  <calcPr fullCalcOnLoad="1"/>
</workbook>
</file>

<file path=xl/sharedStrings.xml><?xml version="1.0" encoding="utf-8"?>
<sst xmlns="http://schemas.openxmlformats.org/spreadsheetml/2006/main" count="197" uniqueCount="107">
  <si>
    <t xml:space="preserve">Ricavi </t>
  </si>
  <si>
    <t>Variazione delle rimanenze di prodotti finiti e prodotti in corso di lavorazione</t>
  </si>
  <si>
    <t>Altri ricavi operativi</t>
  </si>
  <si>
    <t xml:space="preserve">Consumi di materie prime e materiali di consumo </t>
  </si>
  <si>
    <t>(al netto della variazione delle rimanenze di materie prime e scorte)</t>
  </si>
  <si>
    <t>Costi per servizi</t>
  </si>
  <si>
    <t>Costi del personale</t>
  </si>
  <si>
    <t>Ammortamenti e accantonamenti</t>
  </si>
  <si>
    <t>Altre spese operative</t>
  </si>
  <si>
    <t>Costi capitalizzati</t>
  </si>
  <si>
    <t>Utile operativo</t>
  </si>
  <si>
    <t>Quota di utili (perdite) di imprese collegate</t>
  </si>
  <si>
    <t>Proventi finanziari</t>
  </si>
  <si>
    <t>Oneri finanziari</t>
  </si>
  <si>
    <t>Utile prima delle imposte</t>
  </si>
  <si>
    <t>Imposte del periodo</t>
  </si>
  <si>
    <t>Utile netto dell’esercizio</t>
  </si>
  <si>
    <t>Attribuibile:</t>
  </si>
  <si>
    <t>Azionisti della Controllante</t>
  </si>
  <si>
    <t>Azionisti di minoranza</t>
  </si>
  <si>
    <t xml:space="preserve">Utile per azione </t>
  </si>
  <si>
    <t xml:space="preserve">di base </t>
  </si>
  <si>
    <t xml:space="preserve">diluito </t>
  </si>
  <si>
    <t>Attività</t>
  </si>
  <si>
    <t>Attività non correnti</t>
  </si>
  <si>
    <t xml:space="preserve">Immobilizzazioni materiali </t>
  </si>
  <si>
    <t>Attività Immateriali </t>
  </si>
  <si>
    <t>Avviamento e differenza di consolidamento</t>
  </si>
  <si>
    <t xml:space="preserve">Attività finanziarie </t>
  </si>
  <si>
    <t>Attività fiscali differite</t>
  </si>
  <si>
    <t>Strumenti finanziari – derivati</t>
  </si>
  <si>
    <t>Attività correnti</t>
  </si>
  <si>
    <t>Rimanenze</t>
  </si>
  <si>
    <t xml:space="preserve">Crediti commerciali </t>
  </si>
  <si>
    <t>Altre attività correnti</t>
  </si>
  <si>
    <t>Disponibilità liquide e mezzi equivalenti</t>
  </si>
  <si>
    <t>Totale attività</t>
  </si>
  <si>
    <t>Patrimonio netto e passività</t>
  </si>
  <si>
    <t>Capitale sociale e riserve</t>
  </si>
  <si>
    <t xml:space="preserve">Capitale sociale </t>
  </si>
  <si>
    <t xml:space="preserve">Riserve </t>
  </si>
  <si>
    <t>Utile (perdita) del periodo</t>
  </si>
  <si>
    <t>Patrimonio netto del Gruppo</t>
  </si>
  <si>
    <t>Interessenze di minoranza</t>
  </si>
  <si>
    <t>Totale patrimonio netto</t>
  </si>
  <si>
    <t>Passività non correnti</t>
  </si>
  <si>
    <t>Finanziamenti – scadenti oltre l’esercizio successivo</t>
  </si>
  <si>
    <t xml:space="preserve">Trattamento fine rapporto ed altri benefici </t>
  </si>
  <si>
    <t>Fondi per rischi ed oneri</t>
  </si>
  <si>
    <t>Passività fiscali differite</t>
  </si>
  <si>
    <t>Passività correnti</t>
  </si>
  <si>
    <t>Banche e finanziamenti – scadenti entro l’esercizio successivo</t>
  </si>
  <si>
    <t>Debiti commerciali</t>
  </si>
  <si>
    <t>Altre passività correnti</t>
  </si>
  <si>
    <t>Totale passività</t>
  </si>
  <si>
    <t>Totale patrimonio netto e passività</t>
  </si>
  <si>
    <t>Dati quantitativi</t>
  </si>
  <si>
    <t>Var. Ass.</t>
  </si>
  <si>
    <t>Var. %</t>
  </si>
  <si>
    <t>Numero clienti (unità in migliaia)</t>
  </si>
  <si>
    <t>Volumi distribuiti (milioni di mcubi)</t>
  </si>
  <si>
    <t>Inc%</t>
  </si>
  <si>
    <t>Ricavi</t>
  </si>
  <si>
    <t>Costi operativi</t>
  </si>
  <si>
    <t>Margine operativo lordo</t>
  </si>
  <si>
    <t>(mln/€)</t>
  </si>
  <si>
    <t>Margine operativo lordo area</t>
  </si>
  <si>
    <t>Margine operativo lordo gruppo</t>
  </si>
  <si>
    <t>Peso percentuale</t>
  </si>
  <si>
    <t>Numero utenti (unità in migliaia)</t>
  </si>
  <si>
    <t>Acquedotto</t>
  </si>
  <si>
    <t>Fognatura</t>
  </si>
  <si>
    <t>Depurazione</t>
  </si>
  <si>
    <t>Rifiuti urbani</t>
  </si>
  <si>
    <t>Rifiuti da mercato</t>
  </si>
  <si>
    <t>Rifiuti speciali da sottoprodotti impianti</t>
  </si>
  <si>
    <t>Rifiuti trattati per tipologia</t>
  </si>
  <si>
    <t>Discariche</t>
  </si>
  <si>
    <t>Termovalorizzatori</t>
  </si>
  <si>
    <t>Impianti di selezione</t>
  </si>
  <si>
    <t>Impianti di compostaggio</t>
  </si>
  <si>
    <t>Imp. di inertizzazione e chimico-fisici</t>
  </si>
  <si>
    <t>Altro</t>
  </si>
  <si>
    <t>Rifiuti trattati per impianto</t>
  </si>
  <si>
    <t>Illuminazione pubblica</t>
  </si>
  <si>
    <t>Punti luce (migliaia)</t>
  </si>
  <si>
    <t>Comuni serviti</t>
  </si>
  <si>
    <t xml:space="preserve">Conto economico consolidato                                                          </t>
  </si>
  <si>
    <t>Strumenti finanziari – Derivati</t>
  </si>
  <si>
    <t>Volumi venduti (Gwh)</t>
  </si>
  <si>
    <t>Volumi distribuiti (Gwh)</t>
  </si>
  <si>
    <t>Volumi venduti (milioni di mcubi):</t>
  </si>
  <si>
    <t>- di cui volumi Trading</t>
  </si>
  <si>
    <t>Partecipazioni e titoli</t>
  </si>
  <si>
    <t>Volumi distribuiti calore (Gwht)</t>
  </si>
  <si>
    <t>Volumi venduti (milioni di mcubi)</t>
  </si>
  <si>
    <t>di cui non ricorrenti</t>
  </si>
  <si>
    <t>Attività per imposte correnti</t>
  </si>
  <si>
    <t>Passività per imposte correnti</t>
  </si>
  <si>
    <t>Altri ricavi non operativi</t>
  </si>
  <si>
    <t>milioni di €</t>
  </si>
  <si>
    <r>
      <t xml:space="preserve">Conto economico </t>
    </r>
    <r>
      <rPr>
        <i/>
        <sz val="10"/>
        <color indexed="9"/>
        <rFont val="Arial"/>
        <family val="2"/>
      </rPr>
      <t>(mln/€)</t>
    </r>
  </si>
  <si>
    <r>
      <t xml:space="preserve">Dati Quantitativi </t>
    </r>
    <r>
      <rPr>
        <i/>
        <sz val="10"/>
        <color indexed="9"/>
        <rFont val="Arial"/>
        <family val="2"/>
      </rPr>
      <t>(migliaia di tonnellate)</t>
    </r>
  </si>
  <si>
    <t xml:space="preserve">Stato patrimoniale                                                                   milioni di € </t>
  </si>
  <si>
    <t>Attività destinate alla vendita</t>
  </si>
  <si>
    <t>Passività associabili ad attività destinate alla vendita</t>
  </si>
  <si>
    <t>Risultato da special item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</si>
</sst>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\-mmm\-yyyy"/>
    <numFmt numFmtId="165" formatCode="0.0"/>
    <numFmt numFmtId="166" formatCode="#,##0;\(#,##0.0\)"/>
    <numFmt numFmtId="167" formatCode="#,##0.0;\(#,##0.00\)"/>
    <numFmt numFmtId="168" formatCode="0.0%"/>
    <numFmt numFmtId="169" formatCode="#,##0.0"/>
    <numFmt numFmtId="170" formatCode="\+#,##0.0;\-#,##0.0"/>
    <numFmt numFmtId="171" formatCode="\+0.0%;\-0.0%"/>
    <numFmt numFmtId="172" formatCode="#,##0.0;\-#,##0.0"/>
    <numFmt numFmtId="173" formatCode="\+0.0%"/>
    <numFmt numFmtId="174" formatCode="\+0.0%;\(0.0%\)"/>
    <numFmt numFmtId="175" formatCode="_-* #,##0.0_-;\-* #,##0.0_-;_-* &quot;-&quot;??_-;_-@_-"/>
    <numFmt numFmtId="176" formatCode="\+#,##0.0;\(#,##0.0\)"/>
    <numFmt numFmtId="177" formatCode="0.0%;\(0.0%\)"/>
    <numFmt numFmtId="178" formatCode="#,##0.0;\(#,##0.0\)"/>
    <numFmt numFmtId="179" formatCode="\(#,##0.0\);\+#,##0.0"/>
    <numFmt numFmtId="180" formatCode="\+#,##0;\(#,##0\)"/>
    <numFmt numFmtId="181" formatCode="#,##0.000;\(#,##0.000\)"/>
  </numFmts>
  <fonts count="83">
    <font>
      <sz val="10"/>
      <name val="Arial"/>
      <family val="0"/>
    </font>
    <font>
      <sz val="10"/>
      <name val="Arial Narrow"/>
      <family val="2"/>
    </font>
    <font>
      <b/>
      <sz val="10"/>
      <color indexed="8"/>
      <name val="Arial Narrow"/>
      <family val="2"/>
    </font>
    <font>
      <b/>
      <i/>
      <sz val="10"/>
      <name val="Arial Narrow"/>
      <family val="2"/>
    </font>
    <font>
      <sz val="10"/>
      <color indexed="8"/>
      <name val="Arial Narrow"/>
      <family val="2"/>
    </font>
    <font>
      <i/>
      <sz val="10"/>
      <color indexed="8"/>
      <name val="Arial Narrow"/>
      <family val="2"/>
    </font>
    <font>
      <b/>
      <sz val="10"/>
      <name val="Arial Narrow"/>
      <family val="2"/>
    </font>
    <font>
      <b/>
      <i/>
      <sz val="10"/>
      <color indexed="8"/>
      <name val="Arial Narrow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10"/>
      <name val="Arial Narrow"/>
      <family val="2"/>
    </font>
    <font>
      <b/>
      <sz val="11"/>
      <color indexed="53"/>
      <name val="Calibri"/>
      <family val="2"/>
    </font>
    <font>
      <u val="single"/>
      <sz val="10"/>
      <color indexed="12"/>
      <name val="Arial"/>
      <family val="2"/>
    </font>
    <font>
      <u val="single"/>
      <sz val="8.5"/>
      <color indexed="36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10"/>
      <color indexed="39"/>
      <name val="Arial"/>
      <family val="2"/>
    </font>
    <font>
      <b/>
      <sz val="11"/>
      <color indexed="9"/>
      <name val="Arial"/>
      <family val="2"/>
    </font>
    <font>
      <b/>
      <i/>
      <sz val="11"/>
      <color indexed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i/>
      <sz val="22"/>
      <color indexed="15"/>
      <name val="Arial"/>
      <family val="2"/>
    </font>
    <font>
      <sz val="12"/>
      <color indexed="9"/>
      <name val="Arial"/>
      <family val="2"/>
    </font>
    <font>
      <i/>
      <sz val="12"/>
      <color indexed="9"/>
      <name val="Arial"/>
      <family val="2"/>
    </font>
    <font>
      <sz val="11"/>
      <color indexed="9"/>
      <name val="Arial"/>
      <family val="2"/>
    </font>
    <font>
      <i/>
      <sz val="11"/>
      <color indexed="9"/>
      <name val="Arial"/>
      <family val="2"/>
    </font>
    <font>
      <b/>
      <i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9"/>
      <name val="Calibri"/>
      <family val="2"/>
    </font>
    <font>
      <b/>
      <sz val="9"/>
      <name val="Calibri"/>
      <family val="2"/>
    </font>
    <font>
      <b/>
      <i/>
      <sz val="9"/>
      <name val="Calibri"/>
      <family val="2"/>
    </font>
    <font>
      <sz val="9"/>
      <name val="Arial Narrow"/>
      <family val="2"/>
    </font>
    <font>
      <i/>
      <sz val="10"/>
      <color indexed="9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9"/>
      <name val="Arial"/>
      <family val="2"/>
    </font>
    <font>
      <sz val="10"/>
      <color indexed="63"/>
      <name val="Arial"/>
      <family val="2"/>
    </font>
    <font>
      <b/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  <font>
      <i/>
      <sz val="10"/>
      <color theme="0"/>
      <name val="Arial"/>
      <family val="2"/>
    </font>
    <font>
      <sz val="10"/>
      <color rgb="FF333333"/>
      <name val="Arial"/>
      <family val="2"/>
    </font>
    <font>
      <b/>
      <sz val="10"/>
      <color theme="0"/>
      <name val="Arial Narrow"/>
      <family val="2"/>
    </font>
  </fonts>
  <fills count="6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009B57"/>
        <bgColor indexed="64"/>
      </patternFill>
    </fill>
    <fill>
      <patternFill patternType="solid">
        <fgColor rgb="FF054977"/>
        <bgColor indexed="64"/>
      </patternFill>
    </fill>
    <fill>
      <patternFill patternType="solid">
        <fgColor rgb="FFED7F00"/>
        <bgColor indexed="64"/>
      </patternFill>
    </fill>
    <fill>
      <patternFill patternType="solid">
        <fgColor rgb="FF862356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ck">
        <color indexed="9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41"/>
      </top>
      <bottom style="medium">
        <color indexed="48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thin">
        <color indexed="16"/>
      </top>
      <bottom style="thin">
        <color indexed="16"/>
      </bottom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16" fillId="13" borderId="0" applyNumberFormat="0" applyBorder="0" applyAlignment="0" applyProtection="0"/>
    <xf numFmtId="0" fontId="16" fillId="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6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16" fillId="23" borderId="0" applyNumberFormat="0" applyBorder="0" applyAlignment="0" applyProtection="0"/>
    <xf numFmtId="0" fontId="16" fillId="30" borderId="0" applyNumberFormat="0" applyBorder="0" applyAlignment="0" applyProtection="0"/>
    <xf numFmtId="0" fontId="16" fillId="14" borderId="0" applyNumberFormat="0" applyBorder="0" applyAlignment="0" applyProtection="0"/>
    <xf numFmtId="0" fontId="16" fillId="31" borderId="0" applyNumberFormat="0" applyBorder="0" applyAlignment="0" applyProtection="0"/>
    <xf numFmtId="0" fontId="16" fillId="23" borderId="0" applyNumberFormat="0" applyBorder="0" applyAlignment="0" applyProtection="0"/>
    <xf numFmtId="0" fontId="16" fillId="32" borderId="0" applyNumberFormat="0" applyBorder="0" applyAlignment="0" applyProtection="0"/>
    <xf numFmtId="0" fontId="22" fillId="33" borderId="0" applyNumberFormat="0" applyBorder="0" applyAlignment="0" applyProtection="0"/>
    <xf numFmtId="0" fontId="64" fillId="34" borderId="1" applyNumberFormat="0" applyAlignment="0" applyProtection="0"/>
    <xf numFmtId="0" fontId="25" fillId="5" borderId="2" applyNumberFormat="0" applyAlignment="0" applyProtection="0"/>
    <xf numFmtId="0" fontId="65" fillId="0" borderId="3" applyNumberFormat="0" applyFill="0" applyAlignment="0" applyProtection="0"/>
    <xf numFmtId="0" fontId="66" fillId="35" borderId="4" applyNumberFormat="0" applyAlignment="0" applyProtection="0"/>
    <xf numFmtId="0" fontId="17" fillId="36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3" fillId="37" borderId="0" applyNumberFormat="0" applyBorder="0" applyAlignment="0" applyProtection="0"/>
    <xf numFmtId="0" fontId="63" fillId="38" borderId="0" applyNumberFormat="0" applyBorder="0" applyAlignment="0" applyProtection="0"/>
    <xf numFmtId="0" fontId="63" fillId="39" borderId="0" applyNumberFormat="0" applyBorder="0" applyAlignment="0" applyProtection="0"/>
    <xf numFmtId="0" fontId="63" fillId="40" borderId="0" applyNumberFormat="0" applyBorder="0" applyAlignment="0" applyProtection="0"/>
    <xf numFmtId="0" fontId="63" fillId="41" borderId="0" applyNumberFormat="0" applyBorder="0" applyAlignment="0" applyProtection="0"/>
    <xf numFmtId="0" fontId="63" fillId="42" borderId="0" applyNumberFormat="0" applyBorder="0" applyAlignment="0" applyProtection="0"/>
    <xf numFmtId="0" fontId="20" fillId="0" borderId="0" applyNumberFormat="0" applyFill="0" applyBorder="0" applyAlignment="0" applyProtection="0"/>
    <xf numFmtId="0" fontId="23" fillId="43" borderId="0" applyNumberFormat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67" fillId="44" borderId="1" applyNumberFormat="0" applyAlignment="0" applyProtection="0"/>
    <xf numFmtId="0" fontId="31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5" borderId="0" applyNumberFormat="0" applyBorder="0" applyAlignment="0" applyProtection="0"/>
    <xf numFmtId="0" fontId="68" fillId="46" borderId="0" applyNumberFormat="0" applyBorder="0" applyAlignment="0" applyProtection="0"/>
    <xf numFmtId="37" fontId="1" fillId="0" borderId="0">
      <alignment/>
      <protection/>
    </xf>
    <xf numFmtId="0" fontId="0" fillId="47" borderId="10" applyNumberFormat="0" applyFont="0" applyAlignment="0" applyProtection="0"/>
    <xf numFmtId="0" fontId="0" fillId="4" borderId="2" applyNumberFormat="0" applyFont="0" applyAlignment="0" applyProtection="0"/>
    <xf numFmtId="0" fontId="69" fillId="34" borderId="11" applyNumberFormat="0" applyAlignment="0" applyProtection="0"/>
    <xf numFmtId="9" fontId="0" fillId="0" borderId="0" applyFont="0" applyFill="0" applyBorder="0" applyAlignment="0" applyProtection="0"/>
    <xf numFmtId="4" fontId="9" fillId="45" borderId="12" applyNumberFormat="0" applyProtection="0">
      <alignment vertical="center"/>
    </xf>
    <xf numFmtId="4" fontId="32" fillId="45" borderId="12" applyNumberFormat="0" applyProtection="0">
      <alignment vertical="center"/>
    </xf>
    <xf numFmtId="4" fontId="33" fillId="48" borderId="13">
      <alignment vertical="center"/>
      <protection/>
    </xf>
    <xf numFmtId="4" fontId="34" fillId="48" borderId="13">
      <alignment vertical="center"/>
      <protection/>
    </xf>
    <xf numFmtId="4" fontId="33" fillId="49" borderId="13">
      <alignment vertical="center"/>
      <protection/>
    </xf>
    <xf numFmtId="4" fontId="34" fillId="49" borderId="13">
      <alignment vertical="center"/>
      <protection/>
    </xf>
    <xf numFmtId="4" fontId="9" fillId="45" borderId="12" applyNumberFormat="0" applyProtection="0">
      <alignment horizontal="left" vertical="center" indent="1"/>
    </xf>
    <xf numFmtId="4" fontId="9" fillId="45" borderId="12" applyNumberFormat="0" applyProtection="0">
      <alignment horizontal="left" vertical="center" indent="1"/>
    </xf>
    <xf numFmtId="0" fontId="0" fillId="50" borderId="0">
      <alignment/>
      <protection/>
    </xf>
    <xf numFmtId="0" fontId="0" fillId="2" borderId="12" applyNumberFormat="0" applyProtection="0">
      <alignment horizontal="left" vertical="center" indent="1"/>
    </xf>
    <xf numFmtId="4" fontId="9" fillId="6" borderId="12" applyNumberFormat="0" applyProtection="0">
      <alignment horizontal="right" vertical="center"/>
    </xf>
    <xf numFmtId="4" fontId="9" fillId="3" borderId="12" applyNumberFormat="0" applyProtection="0">
      <alignment horizontal="right" vertical="center"/>
    </xf>
    <xf numFmtId="4" fontId="9" fillId="30" borderId="12" applyNumberFormat="0" applyProtection="0">
      <alignment horizontal="right" vertical="center"/>
    </xf>
    <xf numFmtId="4" fontId="9" fillId="32" borderId="12" applyNumberFormat="0" applyProtection="0">
      <alignment horizontal="right" vertical="center"/>
    </xf>
    <xf numFmtId="4" fontId="9" fillId="51" borderId="12" applyNumberFormat="0" applyProtection="0">
      <alignment horizontal="right" vertical="center"/>
    </xf>
    <xf numFmtId="4" fontId="9" fillId="52" borderId="12" applyNumberFormat="0" applyProtection="0">
      <alignment horizontal="right" vertical="center"/>
    </xf>
    <xf numFmtId="4" fontId="9" fillId="14" borderId="12" applyNumberFormat="0" applyProtection="0">
      <alignment horizontal="right" vertical="center"/>
    </xf>
    <xf numFmtId="4" fontId="9" fillId="43" borderId="12" applyNumberFormat="0" applyProtection="0">
      <alignment horizontal="right" vertical="center"/>
    </xf>
    <xf numFmtId="4" fontId="9" fillId="50" borderId="12" applyNumberFormat="0" applyProtection="0">
      <alignment horizontal="right" vertical="center"/>
    </xf>
    <xf numFmtId="4" fontId="8" fillId="53" borderId="12" applyNumberFormat="0" applyProtection="0">
      <alignment horizontal="left" vertical="center" indent="1"/>
    </xf>
    <xf numFmtId="4" fontId="9" fillId="5" borderId="14" applyNumberFormat="0" applyProtection="0">
      <alignment horizontal="left" vertical="center" indent="1"/>
    </xf>
    <xf numFmtId="4" fontId="35" fillId="31" borderId="0" applyNumberFormat="0" applyProtection="0">
      <alignment horizontal="left" vertical="center" indent="1"/>
    </xf>
    <xf numFmtId="0" fontId="0" fillId="2" borderId="12" applyNumberFormat="0" applyProtection="0">
      <alignment horizontal="left" vertical="center" indent="1"/>
    </xf>
    <xf numFmtId="4" fontId="36" fillId="54" borderId="0">
      <alignment horizontal="left" vertical="center" indent="1"/>
      <protection/>
    </xf>
    <xf numFmtId="4" fontId="9" fillId="5" borderId="12" applyNumberFormat="0" applyProtection="0">
      <alignment horizontal="left" vertical="center" indent="1"/>
    </xf>
    <xf numFmtId="0" fontId="0" fillId="55" borderId="15" applyNumberFormat="0" applyFont="0" applyAlignment="0">
      <protection/>
    </xf>
    <xf numFmtId="0" fontId="0" fillId="5" borderId="16" applyNumberFormat="0" applyAlignment="0">
      <protection/>
    </xf>
    <xf numFmtId="0" fontId="37" fillId="56" borderId="17">
      <alignment horizontal="left" vertical="center"/>
      <protection/>
    </xf>
    <xf numFmtId="0" fontId="0" fillId="55" borderId="18" applyNumberFormat="0" applyFont="0" applyAlignment="0">
      <protection/>
    </xf>
    <xf numFmtId="4" fontId="9" fillId="36" borderId="12" applyNumberFormat="0" applyProtection="0">
      <alignment horizontal="left" vertical="center" indent="1"/>
    </xf>
    <xf numFmtId="0" fontId="0" fillId="36" borderId="12" applyNumberFormat="0" applyProtection="0">
      <alignment horizontal="left" vertical="center" indent="1"/>
    </xf>
    <xf numFmtId="0" fontId="0" fillId="36" borderId="12" applyNumberFormat="0" applyProtection="0">
      <alignment horizontal="left" vertical="center" indent="1"/>
    </xf>
    <xf numFmtId="0" fontId="0" fillId="13" borderId="12" applyNumberFormat="0" applyProtection="0">
      <alignment horizontal="left" vertical="center" indent="1"/>
    </xf>
    <xf numFmtId="0" fontId="0" fillId="13" borderId="12" applyNumberFormat="0" applyProtection="0">
      <alignment horizontal="left" vertical="center" indent="1"/>
    </xf>
    <xf numFmtId="0" fontId="0" fillId="15" borderId="12" applyNumberFormat="0" applyProtection="0">
      <alignment horizontal="left" vertical="center" indent="1"/>
    </xf>
    <xf numFmtId="0" fontId="0" fillId="15" borderId="12" applyNumberFormat="0" applyProtection="0">
      <alignment horizontal="left" vertical="center" indent="1"/>
    </xf>
    <xf numFmtId="0" fontId="0" fillId="2" borderId="12" applyNumberFormat="0" applyProtection="0">
      <alignment horizontal="left" vertical="center" indent="1"/>
    </xf>
    <xf numFmtId="0" fontId="0" fillId="2" borderId="12" applyNumberFormat="0" applyProtection="0">
      <alignment horizontal="left" vertical="center" indent="1"/>
    </xf>
    <xf numFmtId="4" fontId="9" fillId="4" borderId="12" applyNumberFormat="0" applyProtection="0">
      <alignment vertical="center"/>
    </xf>
    <xf numFmtId="4" fontId="32" fillId="4" borderId="12" applyNumberFormat="0" applyProtection="0">
      <alignment vertical="center"/>
    </xf>
    <xf numFmtId="4" fontId="38" fillId="48" borderId="19">
      <alignment vertical="center"/>
      <protection/>
    </xf>
    <xf numFmtId="4" fontId="39" fillId="48" borderId="19">
      <alignment vertical="center"/>
      <protection/>
    </xf>
    <xf numFmtId="4" fontId="38" fillId="49" borderId="19">
      <alignment vertical="center"/>
      <protection/>
    </xf>
    <xf numFmtId="4" fontId="39" fillId="49" borderId="19">
      <alignment vertical="center"/>
      <protection/>
    </xf>
    <xf numFmtId="4" fontId="9" fillId="4" borderId="12" applyNumberFormat="0" applyProtection="0">
      <alignment horizontal="left" vertical="center" indent="1"/>
    </xf>
    <xf numFmtId="4" fontId="9" fillId="4" borderId="12" applyNumberFormat="0" applyProtection="0">
      <alignment horizontal="left" vertical="center" indent="1"/>
    </xf>
    <xf numFmtId="4" fontId="9" fillId="5" borderId="12" applyNumberFormat="0" applyProtection="0">
      <alignment horizontal="right" vertical="center"/>
    </xf>
    <xf numFmtId="4" fontId="32" fillId="5" borderId="12" applyNumberFormat="0" applyProtection="0">
      <alignment horizontal="right" vertical="center"/>
    </xf>
    <xf numFmtId="4" fontId="40" fillId="48" borderId="19">
      <alignment vertical="center"/>
      <protection/>
    </xf>
    <xf numFmtId="4" fontId="41" fillId="48" borderId="19">
      <alignment vertical="center"/>
      <protection/>
    </xf>
    <xf numFmtId="4" fontId="40" fillId="49" borderId="19">
      <alignment vertical="center"/>
      <protection/>
    </xf>
    <xf numFmtId="4" fontId="41" fillId="30" borderId="19">
      <alignment vertical="center"/>
      <protection/>
    </xf>
    <xf numFmtId="0" fontId="0" fillId="2" borderId="12" applyNumberFormat="0" applyProtection="0">
      <alignment horizontal="left" vertical="center" indent="1"/>
    </xf>
    <xf numFmtId="4" fontId="35" fillId="54" borderId="20">
      <alignment horizontal="right" vertical="center"/>
      <protection/>
    </xf>
    <xf numFmtId="4" fontId="35" fillId="54" borderId="20">
      <alignment horizontal="left" vertical="center" indent="1"/>
      <protection/>
    </xf>
    <xf numFmtId="4" fontId="35" fillId="57" borderId="20">
      <alignment horizontal="left" vertical="center" indent="1"/>
      <protection/>
    </xf>
    <xf numFmtId="0" fontId="0" fillId="2" borderId="12" applyNumberFormat="0" applyProtection="0">
      <alignment horizontal="left" vertical="center" indent="1"/>
    </xf>
    <xf numFmtId="4" fontId="35" fillId="57" borderId="20">
      <alignment vertical="center"/>
      <protection/>
    </xf>
    <xf numFmtId="4" fontId="42" fillId="57" borderId="20">
      <alignment vertical="center"/>
      <protection/>
    </xf>
    <xf numFmtId="4" fontId="33" fillId="48" borderId="21">
      <alignment vertical="center"/>
      <protection/>
    </xf>
    <xf numFmtId="4" fontId="34" fillId="48" borderId="21">
      <alignment vertical="center"/>
      <protection/>
    </xf>
    <xf numFmtId="4" fontId="33" fillId="49" borderId="19">
      <alignment vertical="center"/>
      <protection/>
    </xf>
    <xf numFmtId="4" fontId="34" fillId="49" borderId="19">
      <alignment vertical="center"/>
      <protection/>
    </xf>
    <xf numFmtId="4" fontId="35" fillId="4" borderId="20">
      <alignment horizontal="left" vertical="center" indent="1"/>
      <protection/>
    </xf>
    <xf numFmtId="0" fontId="43" fillId="0" borderId="0">
      <alignment/>
      <protection/>
    </xf>
    <xf numFmtId="4" fontId="44" fillId="5" borderId="12" applyNumberFormat="0" applyProtection="0">
      <alignment horizontal="right" vertical="center"/>
    </xf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22" applyNumberFormat="0" applyFill="0" applyAlignment="0" applyProtection="0"/>
    <xf numFmtId="0" fontId="74" fillId="0" borderId="23" applyNumberFormat="0" applyFill="0" applyAlignment="0" applyProtection="0"/>
    <xf numFmtId="0" fontId="75" fillId="0" borderId="24" applyNumberFormat="0" applyFill="0" applyAlignment="0" applyProtection="0"/>
    <xf numFmtId="0" fontId="75" fillId="0" borderId="0" applyNumberFormat="0" applyFill="0" applyBorder="0" applyAlignment="0" applyProtection="0"/>
    <xf numFmtId="0" fontId="21" fillId="0" borderId="25" applyNumberFormat="0" applyFill="0" applyAlignment="0" applyProtection="0"/>
    <xf numFmtId="0" fontId="76" fillId="0" borderId="26" applyNumberFormat="0" applyFill="0" applyAlignment="0" applyProtection="0"/>
    <xf numFmtId="0" fontId="77" fillId="58" borderId="0" applyNumberFormat="0" applyBorder="0" applyAlignment="0" applyProtection="0"/>
    <xf numFmtId="0" fontId="78" fillId="5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183">
    <xf numFmtId="0" fontId="0" fillId="0" borderId="0" xfId="0" applyAlignment="1">
      <alignment/>
    </xf>
    <xf numFmtId="37" fontId="4" fillId="54" borderId="27" xfId="84" applyFont="1" applyFill="1" applyBorder="1" applyAlignment="1" applyProtection="1">
      <alignment horizontal="left" vertical="center" wrapText="1"/>
      <protection hidden="1"/>
    </xf>
    <xf numFmtId="37" fontId="3" fillId="54" borderId="27" xfId="84" applyFont="1" applyFill="1" applyBorder="1" applyAlignment="1">
      <alignment vertical="center"/>
      <protection/>
    </xf>
    <xf numFmtId="37" fontId="7" fillId="15" borderId="28" xfId="84" applyFont="1" applyFill="1" applyBorder="1" applyAlignment="1" applyProtection="1">
      <alignment vertical="center"/>
      <protection hidden="1"/>
    </xf>
    <xf numFmtId="0" fontId="6" fillId="54" borderId="27" xfId="84" applyNumberFormat="1" applyFont="1" applyFill="1" applyBorder="1" applyAlignment="1" applyProtection="1" quotePrefix="1">
      <alignment horizontal="center" vertical="center" wrapText="1"/>
      <protection/>
    </xf>
    <xf numFmtId="37" fontId="2" fillId="15" borderId="27" xfId="84" applyFont="1" applyFill="1" applyBorder="1" applyAlignment="1" applyProtection="1">
      <alignment vertical="center" wrapText="1"/>
      <protection hidden="1"/>
    </xf>
    <xf numFmtId="37" fontId="2" fillId="60" borderId="27" xfId="84" applyFont="1" applyFill="1" applyBorder="1" applyAlignment="1" applyProtection="1">
      <alignment horizontal="right" vertical="center"/>
      <protection hidden="1"/>
    </xf>
    <xf numFmtId="37" fontId="2" fillId="60" borderId="27" xfId="84" applyFont="1" applyFill="1" applyBorder="1" applyAlignment="1" applyProtection="1">
      <alignment vertical="center" wrapText="1"/>
      <protection hidden="1"/>
    </xf>
    <xf numFmtId="37" fontId="7" fillId="60" borderId="27" xfId="84" applyFont="1" applyFill="1" applyBorder="1" applyAlignment="1" applyProtection="1">
      <alignment horizontal="right" vertical="center" wrapText="1"/>
      <protection hidden="1"/>
    </xf>
    <xf numFmtId="37" fontId="4" fillId="54" borderId="27" xfId="84" applyFont="1" applyFill="1" applyBorder="1" applyAlignment="1" applyProtection="1">
      <alignment horizontal="center" vertical="center"/>
      <protection hidden="1"/>
    </xf>
    <xf numFmtId="0" fontId="0" fillId="61" borderId="0" xfId="0" applyFill="1" applyAlignment="1">
      <alignment/>
    </xf>
    <xf numFmtId="0" fontId="8" fillId="61" borderId="29" xfId="0" applyFont="1" applyFill="1" applyBorder="1" applyAlignment="1">
      <alignment horizontal="left" wrapText="1"/>
    </xf>
    <xf numFmtId="172" fontId="8" fillId="61" borderId="0" xfId="0" applyNumberFormat="1" applyFont="1" applyFill="1" applyBorder="1" applyAlignment="1">
      <alignment wrapText="1"/>
    </xf>
    <xf numFmtId="177" fontId="13" fillId="61" borderId="0" xfId="0" applyNumberFormat="1" applyFont="1" applyFill="1" applyBorder="1" applyAlignment="1">
      <alignment wrapText="1"/>
    </xf>
    <xf numFmtId="176" fontId="8" fillId="61" borderId="0" xfId="0" applyNumberFormat="1" applyFont="1" applyFill="1" applyBorder="1" applyAlignment="1">
      <alignment wrapText="1"/>
    </xf>
    <xf numFmtId="174" fontId="8" fillId="61" borderId="30" xfId="88" applyNumberFormat="1" applyFont="1" applyFill="1" applyBorder="1" applyAlignment="1">
      <alignment wrapText="1"/>
    </xf>
    <xf numFmtId="0" fontId="9" fillId="61" borderId="29" xfId="0" applyFont="1" applyFill="1" applyBorder="1" applyAlignment="1">
      <alignment horizontal="left" wrapText="1"/>
    </xf>
    <xf numFmtId="166" fontId="9" fillId="61" borderId="0" xfId="0" applyNumberFormat="1" applyFont="1" applyFill="1" applyBorder="1" applyAlignment="1">
      <alignment wrapText="1"/>
    </xf>
    <xf numFmtId="179" fontId="9" fillId="61" borderId="0" xfId="0" applyNumberFormat="1" applyFont="1" applyFill="1" applyBorder="1" applyAlignment="1">
      <alignment wrapText="1"/>
    </xf>
    <xf numFmtId="174" fontId="9" fillId="61" borderId="30" xfId="88" applyNumberFormat="1" applyFont="1" applyFill="1" applyBorder="1" applyAlignment="1">
      <alignment wrapText="1"/>
    </xf>
    <xf numFmtId="167" fontId="9" fillId="61" borderId="0" xfId="0" applyNumberFormat="1" applyFont="1" applyFill="1" applyBorder="1" applyAlignment="1">
      <alignment wrapText="1"/>
    </xf>
    <xf numFmtId="176" fontId="9" fillId="61" borderId="0" xfId="0" applyNumberFormat="1" applyFont="1" applyFill="1" applyBorder="1" applyAlignment="1">
      <alignment wrapText="1"/>
    </xf>
    <xf numFmtId="0" fontId="11" fillId="61" borderId="0" xfId="0" applyFont="1" applyFill="1" applyAlignment="1">
      <alignment/>
    </xf>
    <xf numFmtId="0" fontId="8" fillId="61" borderId="31" xfId="0" applyFont="1" applyFill="1" applyBorder="1" applyAlignment="1">
      <alignment horizontal="left" wrapText="1"/>
    </xf>
    <xf numFmtId="165" fontId="8" fillId="61" borderId="27" xfId="0" applyNumberFormat="1" applyFont="1" applyFill="1" applyBorder="1" applyAlignment="1">
      <alignment wrapText="1"/>
    </xf>
    <xf numFmtId="177" fontId="14" fillId="61" borderId="27" xfId="0" applyNumberFormat="1" applyFont="1" applyFill="1" applyBorder="1" applyAlignment="1">
      <alignment wrapText="1"/>
    </xf>
    <xf numFmtId="176" fontId="8" fillId="61" borderId="27" xfId="0" applyNumberFormat="1" applyFont="1" applyFill="1" applyBorder="1" applyAlignment="1">
      <alignment wrapText="1"/>
    </xf>
    <xf numFmtId="174" fontId="8" fillId="61" borderId="32" xfId="88" applyNumberFormat="1" applyFont="1" applyFill="1" applyBorder="1" applyAlignment="1">
      <alignment wrapText="1"/>
    </xf>
    <xf numFmtId="0" fontId="9" fillId="61" borderId="0" xfId="0" applyFont="1" applyFill="1" applyBorder="1" applyAlignment="1">
      <alignment wrapText="1"/>
    </xf>
    <xf numFmtId="170" fontId="9" fillId="61" borderId="0" xfId="0" applyNumberFormat="1" applyFont="1" applyFill="1" applyBorder="1" applyAlignment="1">
      <alignment wrapText="1"/>
    </xf>
    <xf numFmtId="171" fontId="9" fillId="61" borderId="30" xfId="0" applyNumberFormat="1" applyFont="1" applyFill="1" applyBorder="1" applyAlignment="1">
      <alignment wrapText="1"/>
    </xf>
    <xf numFmtId="165" fontId="9" fillId="61" borderId="0" xfId="0" applyNumberFormat="1" applyFont="1" applyFill="1" applyBorder="1" applyAlignment="1">
      <alignment wrapText="1"/>
    </xf>
    <xf numFmtId="176" fontId="9" fillId="61" borderId="0" xfId="0" applyNumberFormat="1" applyFont="1" applyFill="1" applyBorder="1" applyAlignment="1">
      <alignment wrapText="1"/>
    </xf>
    <xf numFmtId="174" fontId="9" fillId="61" borderId="30" xfId="88" applyNumberFormat="1" applyFont="1" applyFill="1" applyBorder="1" applyAlignment="1">
      <alignment wrapText="1"/>
    </xf>
    <xf numFmtId="0" fontId="9" fillId="61" borderId="33" xfId="0" applyFont="1" applyFill="1" applyBorder="1" applyAlignment="1">
      <alignment horizontal="left" wrapText="1"/>
    </xf>
    <xf numFmtId="0" fontId="9" fillId="61" borderId="34" xfId="0" applyFont="1" applyFill="1" applyBorder="1" applyAlignment="1">
      <alignment wrapText="1"/>
    </xf>
    <xf numFmtId="180" fontId="9" fillId="61" borderId="34" xfId="0" applyNumberFormat="1" applyFont="1" applyFill="1" applyBorder="1" applyAlignment="1">
      <alignment wrapText="1"/>
    </xf>
    <xf numFmtId="174" fontId="9" fillId="61" borderId="35" xfId="88" applyNumberFormat="1" applyFont="1" applyFill="1" applyBorder="1" applyAlignment="1">
      <alignment wrapText="1"/>
    </xf>
    <xf numFmtId="165" fontId="11" fillId="61" borderId="0" xfId="0" applyNumberFormat="1" applyFont="1" applyFill="1" applyAlignment="1">
      <alignment/>
    </xf>
    <xf numFmtId="165" fontId="0" fillId="61" borderId="0" xfId="0" applyNumberFormat="1" applyFill="1" applyAlignment="1">
      <alignment/>
    </xf>
    <xf numFmtId="168" fontId="9" fillId="61" borderId="34" xfId="0" applyNumberFormat="1" applyFont="1" applyFill="1" applyBorder="1" applyAlignment="1">
      <alignment wrapText="1"/>
    </xf>
    <xf numFmtId="49" fontId="9" fillId="61" borderId="34" xfId="0" applyNumberFormat="1" applyFont="1" applyFill="1" applyBorder="1" applyAlignment="1">
      <alignment horizontal="right" wrapText="1"/>
    </xf>
    <xf numFmtId="0" fontId="0" fillId="61" borderId="35" xfId="0" applyFill="1" applyBorder="1" applyAlignment="1">
      <alignment/>
    </xf>
    <xf numFmtId="0" fontId="0" fillId="61" borderId="0" xfId="0" applyFill="1" applyAlignment="1">
      <alignment horizontal="left"/>
    </xf>
    <xf numFmtId="0" fontId="79" fillId="62" borderId="31" xfId="0" applyFont="1" applyFill="1" applyBorder="1" applyAlignment="1">
      <alignment horizontal="left" vertical="center" wrapText="1"/>
    </xf>
    <xf numFmtId="0" fontId="79" fillId="62" borderId="27" xfId="0" applyNumberFormat="1" applyFont="1" applyFill="1" applyBorder="1" applyAlignment="1">
      <alignment horizontal="center" vertical="center" wrapText="1"/>
    </xf>
    <xf numFmtId="15" fontId="80" fillId="62" borderId="27" xfId="0" applyNumberFormat="1" applyFont="1" applyFill="1" applyBorder="1" applyAlignment="1">
      <alignment horizontal="center" vertical="center" wrapText="1"/>
    </xf>
    <xf numFmtId="0" fontId="80" fillId="62" borderId="27" xfId="0" applyFont="1" applyFill="1" applyBorder="1" applyAlignment="1">
      <alignment horizontal="center" vertical="center" wrapText="1"/>
    </xf>
    <xf numFmtId="0" fontId="79" fillId="62" borderId="27" xfId="0" applyFont="1" applyFill="1" applyBorder="1" applyAlignment="1">
      <alignment horizontal="center" vertical="center" wrapText="1"/>
    </xf>
    <xf numFmtId="15" fontId="79" fillId="62" borderId="32" xfId="0" applyNumberFormat="1" applyFont="1" applyFill="1" applyBorder="1" applyAlignment="1">
      <alignment horizontal="center" vertical="center" wrapText="1"/>
    </xf>
    <xf numFmtId="0" fontId="79" fillId="62" borderId="32" xfId="0" applyFont="1" applyFill="1" applyBorder="1" applyAlignment="1">
      <alignment horizontal="center" vertical="center" wrapText="1"/>
    </xf>
    <xf numFmtId="0" fontId="80" fillId="62" borderId="31" xfId="0" applyFont="1" applyFill="1" applyBorder="1" applyAlignment="1">
      <alignment horizontal="left" vertical="center" wrapText="1"/>
    </xf>
    <xf numFmtId="167" fontId="8" fillId="61" borderId="27" xfId="0" applyNumberFormat="1" applyFont="1" applyFill="1" applyBorder="1" applyAlignment="1">
      <alignment wrapText="1"/>
    </xf>
    <xf numFmtId="175" fontId="9" fillId="61" borderId="0" xfId="80" applyNumberFormat="1" applyFont="1" applyFill="1" applyBorder="1" applyAlignment="1">
      <alignment wrapText="1"/>
    </xf>
    <xf numFmtId="168" fontId="13" fillId="61" borderId="0" xfId="0" applyNumberFormat="1" applyFont="1" applyFill="1" applyBorder="1" applyAlignment="1">
      <alignment wrapText="1"/>
    </xf>
    <xf numFmtId="169" fontId="8" fillId="61" borderId="27" xfId="0" applyNumberFormat="1" applyFont="1" applyFill="1" applyBorder="1" applyAlignment="1">
      <alignment wrapText="1"/>
    </xf>
    <xf numFmtId="168" fontId="14" fillId="61" borderId="27" xfId="0" applyNumberFormat="1" applyFont="1" applyFill="1" applyBorder="1" applyAlignment="1">
      <alignment wrapText="1"/>
    </xf>
    <xf numFmtId="174" fontId="8" fillId="61" borderId="32" xfId="0" applyNumberFormat="1" applyFont="1" applyFill="1" applyBorder="1" applyAlignment="1">
      <alignment wrapText="1"/>
    </xf>
    <xf numFmtId="174" fontId="9" fillId="61" borderId="30" xfId="0" applyNumberFormat="1" applyFont="1" applyFill="1" applyBorder="1" applyAlignment="1">
      <alignment wrapText="1"/>
    </xf>
    <xf numFmtId="167" fontId="11" fillId="61" borderId="0" xfId="0" applyNumberFormat="1" applyFont="1" applyFill="1" applyAlignment="1">
      <alignment/>
    </xf>
    <xf numFmtId="174" fontId="8" fillId="61" borderId="30" xfId="0" applyNumberFormat="1" applyFont="1" applyFill="1" applyBorder="1" applyAlignment="1">
      <alignment wrapText="1"/>
    </xf>
    <xf numFmtId="170" fontId="9" fillId="61" borderId="0" xfId="0" applyNumberFormat="1" applyFont="1" applyFill="1" applyBorder="1" applyAlignment="1">
      <alignment wrapText="1"/>
    </xf>
    <xf numFmtId="171" fontId="9" fillId="61" borderId="30" xfId="0" applyNumberFormat="1" applyFont="1" applyFill="1" applyBorder="1" applyAlignment="1">
      <alignment wrapText="1"/>
    </xf>
    <xf numFmtId="0" fontId="79" fillId="63" borderId="31" xfId="0" applyFont="1" applyFill="1" applyBorder="1" applyAlignment="1">
      <alignment horizontal="left" vertical="center" wrapText="1"/>
    </xf>
    <xf numFmtId="0" fontId="79" fillId="63" borderId="27" xfId="0" applyNumberFormat="1" applyFont="1" applyFill="1" applyBorder="1" applyAlignment="1">
      <alignment horizontal="center" vertical="center" wrapText="1"/>
    </xf>
    <xf numFmtId="15" fontId="80" fillId="63" borderId="27" xfId="0" applyNumberFormat="1" applyFont="1" applyFill="1" applyBorder="1" applyAlignment="1">
      <alignment horizontal="center" vertical="center" wrapText="1"/>
    </xf>
    <xf numFmtId="0" fontId="80" fillId="63" borderId="27" xfId="0" applyFont="1" applyFill="1" applyBorder="1" applyAlignment="1">
      <alignment horizontal="center" vertical="center" wrapText="1"/>
    </xf>
    <xf numFmtId="0" fontId="79" fillId="63" borderId="27" xfId="0" applyFont="1" applyFill="1" applyBorder="1" applyAlignment="1">
      <alignment horizontal="center" vertical="center" wrapText="1"/>
    </xf>
    <xf numFmtId="15" fontId="79" fillId="63" borderId="32" xfId="0" applyNumberFormat="1" applyFont="1" applyFill="1" applyBorder="1" applyAlignment="1">
      <alignment horizontal="center" vertical="center" wrapText="1"/>
    </xf>
    <xf numFmtId="0" fontId="80" fillId="63" borderId="31" xfId="0" applyFont="1" applyFill="1" applyBorder="1" applyAlignment="1">
      <alignment horizontal="left" vertical="center" wrapText="1"/>
    </xf>
    <xf numFmtId="0" fontId="79" fillId="63" borderId="32" xfId="0" applyFont="1" applyFill="1" applyBorder="1" applyAlignment="1">
      <alignment horizontal="center" vertical="center" wrapText="1"/>
    </xf>
    <xf numFmtId="173" fontId="8" fillId="61" borderId="32" xfId="88" applyNumberFormat="1" applyFont="1" applyFill="1" applyBorder="1" applyAlignment="1">
      <alignment wrapText="1"/>
    </xf>
    <xf numFmtId="169" fontId="9" fillId="61" borderId="0" xfId="0" applyNumberFormat="1" applyFont="1" applyFill="1" applyBorder="1" applyAlignment="1">
      <alignment wrapText="1"/>
    </xf>
    <xf numFmtId="174" fontId="9" fillId="61" borderId="30" xfId="0" applyNumberFormat="1" applyFont="1" applyFill="1" applyBorder="1" applyAlignment="1">
      <alignment wrapText="1"/>
    </xf>
    <xf numFmtId="0" fontId="9" fillId="61" borderId="29" xfId="0" applyFont="1" applyFill="1" applyBorder="1" applyAlignment="1">
      <alignment horizontal="right" wrapText="1"/>
    </xf>
    <xf numFmtId="0" fontId="9" fillId="61" borderId="33" xfId="0" applyFont="1" applyFill="1" applyBorder="1" applyAlignment="1">
      <alignment horizontal="right" wrapText="1"/>
    </xf>
    <xf numFmtId="165" fontId="9" fillId="61" borderId="34" xfId="0" applyNumberFormat="1" applyFont="1" applyFill="1" applyBorder="1" applyAlignment="1">
      <alignment wrapText="1"/>
    </xf>
    <xf numFmtId="176" fontId="9" fillId="61" borderId="34" xfId="0" applyNumberFormat="1" applyFont="1" applyFill="1" applyBorder="1" applyAlignment="1">
      <alignment wrapText="1"/>
    </xf>
    <xf numFmtId="174" fontId="9" fillId="61" borderId="35" xfId="0" applyNumberFormat="1" applyFont="1" applyFill="1" applyBorder="1" applyAlignment="1">
      <alignment wrapText="1"/>
    </xf>
    <xf numFmtId="168" fontId="9" fillId="61" borderId="0" xfId="0" applyNumberFormat="1" applyFont="1" applyFill="1" applyBorder="1" applyAlignment="1">
      <alignment wrapText="1"/>
    </xf>
    <xf numFmtId="170" fontId="8" fillId="61" borderId="0" xfId="0" applyNumberFormat="1" applyFont="1" applyFill="1" applyBorder="1" applyAlignment="1">
      <alignment wrapText="1"/>
    </xf>
    <xf numFmtId="171" fontId="8" fillId="61" borderId="30" xfId="0" applyNumberFormat="1" applyFont="1" applyFill="1" applyBorder="1" applyAlignment="1">
      <alignment wrapText="1"/>
    </xf>
    <xf numFmtId="0" fontId="79" fillId="64" borderId="31" xfId="0" applyFont="1" applyFill="1" applyBorder="1" applyAlignment="1">
      <alignment horizontal="left" vertical="center" wrapText="1"/>
    </xf>
    <xf numFmtId="0" fontId="79" fillId="64" borderId="27" xfId="0" applyNumberFormat="1" applyFont="1" applyFill="1" applyBorder="1" applyAlignment="1">
      <alignment horizontal="center" vertical="center" wrapText="1"/>
    </xf>
    <xf numFmtId="15" fontId="80" fillId="64" borderId="27" xfId="0" applyNumberFormat="1" applyFont="1" applyFill="1" applyBorder="1" applyAlignment="1">
      <alignment horizontal="center" vertical="center" wrapText="1"/>
    </xf>
    <xf numFmtId="0" fontId="80" fillId="64" borderId="27" xfId="0" applyFont="1" applyFill="1" applyBorder="1" applyAlignment="1">
      <alignment horizontal="center" vertical="center" wrapText="1"/>
    </xf>
    <xf numFmtId="0" fontId="79" fillId="64" borderId="27" xfId="0" applyFont="1" applyFill="1" applyBorder="1" applyAlignment="1">
      <alignment horizontal="center" vertical="center" wrapText="1"/>
    </xf>
    <xf numFmtId="15" fontId="79" fillId="64" borderId="32" xfId="0" applyNumberFormat="1" applyFont="1" applyFill="1" applyBorder="1" applyAlignment="1">
      <alignment horizontal="center" vertical="center" wrapText="1"/>
    </xf>
    <xf numFmtId="0" fontId="79" fillId="64" borderId="32" xfId="0" applyFont="1" applyFill="1" applyBorder="1" applyAlignment="1">
      <alignment horizontal="center" vertical="center" wrapText="1"/>
    </xf>
    <xf numFmtId="0" fontId="80" fillId="64" borderId="31" xfId="0" applyFont="1" applyFill="1" applyBorder="1" applyAlignment="1">
      <alignment horizontal="left" vertical="center" wrapText="1"/>
    </xf>
    <xf numFmtId="172" fontId="8" fillId="61" borderId="27" xfId="0" applyNumberFormat="1" applyFont="1" applyFill="1" applyBorder="1" applyAlignment="1">
      <alignment wrapText="1"/>
    </xf>
    <xf numFmtId="165" fontId="8" fillId="61" borderId="0" xfId="0" applyNumberFormat="1" applyFont="1" applyFill="1" applyBorder="1" applyAlignment="1">
      <alignment wrapText="1"/>
    </xf>
    <xf numFmtId="175" fontId="9" fillId="61" borderId="34" xfId="80" applyNumberFormat="1" applyFont="1" applyFill="1" applyBorder="1" applyAlignment="1">
      <alignment wrapText="1"/>
    </xf>
    <xf numFmtId="171" fontId="9" fillId="61" borderId="35" xfId="0" applyNumberFormat="1" applyFont="1" applyFill="1" applyBorder="1" applyAlignment="1">
      <alignment wrapText="1"/>
    </xf>
    <xf numFmtId="172" fontId="11" fillId="61" borderId="0" xfId="0" applyNumberFormat="1" applyFont="1" applyFill="1" applyAlignment="1">
      <alignment/>
    </xf>
    <xf numFmtId="0" fontId="13" fillId="61" borderId="33" xfId="0" applyFont="1" applyFill="1" applyBorder="1" applyAlignment="1">
      <alignment horizontal="left" wrapText="1"/>
    </xf>
    <xf numFmtId="168" fontId="13" fillId="61" borderId="34" xfId="0" applyNumberFormat="1" applyFont="1" applyFill="1" applyBorder="1" applyAlignment="1">
      <alignment wrapText="1"/>
    </xf>
    <xf numFmtId="49" fontId="13" fillId="61" borderId="34" xfId="0" applyNumberFormat="1" applyFont="1" applyFill="1" applyBorder="1" applyAlignment="1">
      <alignment horizontal="right" wrapText="1"/>
    </xf>
    <xf numFmtId="0" fontId="79" fillId="65" borderId="31" xfId="0" applyFont="1" applyFill="1" applyBorder="1" applyAlignment="1">
      <alignment horizontal="left" vertical="center" wrapText="1"/>
    </xf>
    <xf numFmtId="0" fontId="79" fillId="65" borderId="27" xfId="0" applyNumberFormat="1" applyFont="1" applyFill="1" applyBorder="1" applyAlignment="1">
      <alignment horizontal="center" vertical="center" wrapText="1"/>
    </xf>
    <xf numFmtId="15" fontId="80" fillId="65" borderId="27" xfId="0" applyNumberFormat="1" applyFont="1" applyFill="1" applyBorder="1" applyAlignment="1">
      <alignment horizontal="center" vertical="center" wrapText="1"/>
    </xf>
    <xf numFmtId="0" fontId="80" fillId="65" borderId="27" xfId="0" applyFont="1" applyFill="1" applyBorder="1" applyAlignment="1">
      <alignment horizontal="center" vertical="center" wrapText="1"/>
    </xf>
    <xf numFmtId="0" fontId="79" fillId="65" borderId="27" xfId="0" applyFont="1" applyFill="1" applyBorder="1" applyAlignment="1">
      <alignment horizontal="center" vertical="center" wrapText="1"/>
    </xf>
    <xf numFmtId="15" fontId="79" fillId="65" borderId="32" xfId="0" applyNumberFormat="1" applyFont="1" applyFill="1" applyBorder="1" applyAlignment="1">
      <alignment horizontal="center" vertical="center" wrapText="1"/>
    </xf>
    <xf numFmtId="0" fontId="79" fillId="65" borderId="32" xfId="0" applyFont="1" applyFill="1" applyBorder="1" applyAlignment="1">
      <alignment horizontal="center" vertical="center" wrapText="1"/>
    </xf>
    <xf numFmtId="0" fontId="80" fillId="65" borderId="31" xfId="0" applyFont="1" applyFill="1" applyBorder="1" applyAlignment="1">
      <alignment horizontal="left" vertical="center" wrapText="1"/>
    </xf>
    <xf numFmtId="168" fontId="8" fillId="61" borderId="0" xfId="0" applyNumberFormat="1" applyFont="1" applyFill="1" applyBorder="1" applyAlignment="1">
      <alignment wrapText="1"/>
    </xf>
    <xf numFmtId="169" fontId="8" fillId="61" borderId="0" xfId="0" applyNumberFormat="1" applyFont="1" applyFill="1" applyBorder="1" applyAlignment="1">
      <alignment wrapText="1"/>
    </xf>
    <xf numFmtId="171" fontId="8" fillId="61" borderId="30" xfId="0" applyNumberFormat="1" applyFont="1" applyFill="1" applyBorder="1" applyAlignment="1">
      <alignment wrapText="1"/>
    </xf>
    <xf numFmtId="0" fontId="13" fillId="61" borderId="29" xfId="0" applyFont="1" applyFill="1" applyBorder="1" applyAlignment="1" quotePrefix="1">
      <alignment horizontal="right" wrapText="1"/>
    </xf>
    <xf numFmtId="175" fontId="13" fillId="61" borderId="0" xfId="80" applyNumberFormat="1" applyFont="1" applyFill="1" applyBorder="1" applyAlignment="1">
      <alignment wrapText="1"/>
    </xf>
    <xf numFmtId="176" fontId="13" fillId="61" borderId="0" xfId="0" applyNumberFormat="1" applyFont="1" applyFill="1" applyBorder="1" applyAlignment="1">
      <alignment wrapText="1"/>
    </xf>
    <xf numFmtId="171" fontId="13" fillId="61" borderId="30" xfId="0" applyNumberFormat="1" applyFont="1" applyFill="1" applyBorder="1" applyAlignment="1">
      <alignment wrapText="1"/>
    </xf>
    <xf numFmtId="169" fontId="9" fillId="61" borderId="34" xfId="0" applyNumberFormat="1" applyFont="1" applyFill="1" applyBorder="1" applyAlignment="1">
      <alignment wrapText="1"/>
    </xf>
    <xf numFmtId="176" fontId="13" fillId="61" borderId="34" xfId="0" applyNumberFormat="1" applyFont="1" applyFill="1" applyBorder="1" applyAlignment="1">
      <alignment wrapText="1"/>
    </xf>
    <xf numFmtId="0" fontId="12" fillId="61" borderId="0" xfId="0" applyFont="1" applyFill="1" applyBorder="1" applyAlignment="1">
      <alignment horizontal="left" wrapText="1"/>
    </xf>
    <xf numFmtId="171" fontId="9" fillId="61" borderId="0" xfId="0" applyNumberFormat="1" applyFont="1" applyFill="1" applyBorder="1" applyAlignment="1">
      <alignment wrapText="1"/>
    </xf>
    <xf numFmtId="49" fontId="9" fillId="61" borderId="34" xfId="0" applyNumberFormat="1" applyFont="1" applyFill="1" applyBorder="1" applyAlignment="1">
      <alignment horizontal="right" vertical="center" wrapText="1"/>
    </xf>
    <xf numFmtId="0" fontId="79" fillId="66" borderId="31" xfId="0" applyFont="1" applyFill="1" applyBorder="1" applyAlignment="1">
      <alignment horizontal="left" vertical="center" wrapText="1"/>
    </xf>
    <xf numFmtId="0" fontId="79" fillId="66" borderId="27" xfId="0" applyNumberFormat="1" applyFont="1" applyFill="1" applyBorder="1" applyAlignment="1">
      <alignment horizontal="center" vertical="center" wrapText="1"/>
    </xf>
    <xf numFmtId="15" fontId="80" fillId="66" borderId="27" xfId="0" applyNumberFormat="1" applyFont="1" applyFill="1" applyBorder="1" applyAlignment="1">
      <alignment horizontal="center" vertical="center" wrapText="1"/>
    </xf>
    <xf numFmtId="0" fontId="80" fillId="66" borderId="27" xfId="0" applyFont="1" applyFill="1" applyBorder="1" applyAlignment="1">
      <alignment horizontal="center" vertical="center" wrapText="1"/>
    </xf>
    <xf numFmtId="0" fontId="79" fillId="66" borderId="27" xfId="0" applyFont="1" applyFill="1" applyBorder="1" applyAlignment="1">
      <alignment horizontal="center" vertical="center" wrapText="1"/>
    </xf>
    <xf numFmtId="15" fontId="79" fillId="66" borderId="32" xfId="0" applyNumberFormat="1" applyFont="1" applyFill="1" applyBorder="1" applyAlignment="1">
      <alignment horizontal="center" vertical="center" wrapText="1"/>
    </xf>
    <xf numFmtId="0" fontId="79" fillId="66" borderId="32" xfId="0" applyFont="1" applyFill="1" applyBorder="1" applyAlignment="1">
      <alignment horizontal="center" vertical="center" wrapText="1"/>
    </xf>
    <xf numFmtId="0" fontId="80" fillId="66" borderId="31" xfId="0" applyFont="1" applyFill="1" applyBorder="1" applyAlignment="1">
      <alignment horizontal="left" vertical="center" wrapText="1"/>
    </xf>
    <xf numFmtId="0" fontId="1" fillId="61" borderId="0" xfId="0" applyFont="1" applyFill="1" applyAlignment="1">
      <alignment/>
    </xf>
    <xf numFmtId="0" fontId="81" fillId="61" borderId="0" xfId="0" applyFont="1" applyFill="1" applyAlignment="1">
      <alignment/>
    </xf>
    <xf numFmtId="37" fontId="0" fillId="61" borderId="0" xfId="0" applyNumberFormat="1" applyFill="1" applyAlignment="1">
      <alignment/>
    </xf>
    <xf numFmtId="37" fontId="2" fillId="61" borderId="0" xfId="84" applyFont="1" applyFill="1" applyAlignment="1" applyProtection="1">
      <alignment vertical="center"/>
      <protection hidden="1"/>
    </xf>
    <xf numFmtId="37" fontId="2" fillId="61" borderId="0" xfId="84" applyFont="1" applyFill="1" applyAlignment="1" applyProtection="1">
      <alignment horizontal="center" vertical="center"/>
      <protection hidden="1"/>
    </xf>
    <xf numFmtId="37" fontId="4" fillId="61" borderId="0" xfId="84" applyFont="1" applyFill="1" applyAlignment="1" applyProtection="1">
      <alignment vertical="center"/>
      <protection hidden="1"/>
    </xf>
    <xf numFmtId="37" fontId="2" fillId="61" borderId="0" xfId="84" applyFont="1" applyFill="1" applyAlignment="1" applyProtection="1">
      <alignment vertical="center" wrapText="1"/>
      <protection hidden="1"/>
    </xf>
    <xf numFmtId="37" fontId="4" fillId="61" borderId="0" xfId="84" applyFont="1" applyFill="1" applyAlignment="1" applyProtection="1">
      <alignment vertical="center" wrapText="1"/>
      <protection hidden="1"/>
    </xf>
    <xf numFmtId="37" fontId="4" fillId="61" borderId="0" xfId="84" applyFont="1" applyFill="1" applyAlignment="1" applyProtection="1">
      <alignment vertical="center" wrapText="1"/>
      <protection hidden="1"/>
    </xf>
    <xf numFmtId="37" fontId="7" fillId="61" borderId="0" xfId="84" applyFont="1" applyFill="1" applyAlignment="1" applyProtection="1">
      <alignment vertical="center" wrapText="1"/>
      <protection hidden="1"/>
    </xf>
    <xf numFmtId="37" fontId="7" fillId="61" borderId="36" xfId="84" applyFont="1" applyFill="1" applyBorder="1" applyAlignment="1" applyProtection="1">
      <alignment vertical="center" wrapText="1"/>
      <protection hidden="1"/>
    </xf>
    <xf numFmtId="0" fontId="0" fillId="61" borderId="0" xfId="0" applyFill="1" applyBorder="1" applyAlignment="1">
      <alignment/>
    </xf>
    <xf numFmtId="37" fontId="82" fillId="64" borderId="27" xfId="84" applyFont="1" applyFill="1" applyBorder="1" applyAlignment="1" applyProtection="1">
      <alignment horizontal="left" vertical="center"/>
      <protection hidden="1"/>
    </xf>
    <xf numFmtId="164" fontId="82" fillId="64" borderId="27" xfId="84" applyNumberFormat="1" applyFont="1" applyFill="1" applyBorder="1" applyAlignment="1" applyProtection="1" quotePrefix="1">
      <alignment horizontal="right" vertical="center" wrapText="1"/>
      <protection/>
    </xf>
    <xf numFmtId="37" fontId="4" fillId="61" borderId="0" xfId="84" applyFont="1" applyFill="1" applyAlignment="1" applyProtection="1">
      <alignment wrapText="1"/>
      <protection hidden="1"/>
    </xf>
    <xf numFmtId="37" fontId="46" fillId="61" borderId="0" xfId="84" applyFont="1" applyFill="1" applyBorder="1" applyAlignment="1" applyProtection="1">
      <alignment vertical="center"/>
      <protection hidden="1"/>
    </xf>
    <xf numFmtId="37" fontId="46" fillId="61" borderId="0" xfId="84" applyFont="1" applyFill="1" applyBorder="1" applyAlignment="1" applyProtection="1">
      <alignment vertical="center" wrapText="1"/>
      <protection hidden="1"/>
    </xf>
    <xf numFmtId="37" fontId="5" fillId="61" borderId="0" xfId="84" applyFont="1" applyFill="1" applyAlignment="1" applyProtection="1">
      <alignment horizontal="right" wrapText="1"/>
      <protection hidden="1"/>
    </xf>
    <xf numFmtId="37" fontId="4" fillId="61" borderId="0" xfId="84" applyFont="1" applyFill="1" applyAlignment="1" applyProtection="1" quotePrefix="1">
      <alignment horizontal="left" wrapText="1"/>
      <protection hidden="1"/>
    </xf>
    <xf numFmtId="37" fontId="47" fillId="61" borderId="0" xfId="84" applyFont="1" applyFill="1" applyBorder="1" applyAlignment="1" applyProtection="1">
      <alignment vertical="center"/>
      <protection hidden="1"/>
    </xf>
    <xf numFmtId="37" fontId="47" fillId="61" borderId="0" xfId="84" applyFont="1" applyFill="1" applyBorder="1" applyAlignment="1" applyProtection="1">
      <alignment vertical="center"/>
      <protection locked="0"/>
    </xf>
    <xf numFmtId="37" fontId="2" fillId="61" borderId="27" xfId="84" applyFont="1" applyFill="1" applyBorder="1" applyAlignment="1" applyProtection="1">
      <alignment wrapText="1"/>
      <protection hidden="1"/>
    </xf>
    <xf numFmtId="37" fontId="46" fillId="61" borderId="0" xfId="84" applyFont="1" applyFill="1" applyBorder="1" applyAlignment="1" applyProtection="1">
      <alignment horizontal="right" vertical="center"/>
      <protection hidden="1"/>
    </xf>
    <xf numFmtId="37" fontId="4" fillId="61" borderId="0" xfId="84" applyFont="1" applyFill="1" applyAlignment="1" applyProtection="1">
      <alignment wrapText="1"/>
      <protection hidden="1"/>
    </xf>
    <xf numFmtId="37" fontId="2" fillId="61" borderId="0" xfId="84" applyFont="1" applyFill="1" applyAlignment="1" applyProtection="1">
      <alignment wrapText="1"/>
      <protection hidden="1"/>
    </xf>
    <xf numFmtId="37" fontId="2" fillId="61" borderId="34" xfId="84" applyFont="1" applyFill="1" applyBorder="1" applyAlignment="1" applyProtection="1">
      <alignment wrapText="1"/>
      <protection hidden="1"/>
    </xf>
    <xf numFmtId="37" fontId="4" fillId="61" borderId="37" xfId="84" applyFont="1" applyFill="1" applyBorder="1" applyAlignment="1" applyProtection="1">
      <alignment wrapText="1"/>
      <protection hidden="1"/>
    </xf>
    <xf numFmtId="37" fontId="1" fillId="61" borderId="37" xfId="84" applyFill="1" applyBorder="1" applyProtection="1">
      <alignment/>
      <protection locked="0"/>
    </xf>
    <xf numFmtId="37" fontId="5" fillId="61" borderId="0" xfId="84" applyFont="1" applyFill="1" applyAlignment="1" applyProtection="1">
      <alignment wrapText="1"/>
      <protection hidden="1"/>
    </xf>
    <xf numFmtId="164" fontId="3" fillId="64" borderId="27" xfId="84" applyNumberFormat="1" applyFont="1" applyFill="1" applyBorder="1" applyAlignment="1" applyProtection="1" quotePrefix="1">
      <alignment horizontal="center" vertical="center" wrapText="1"/>
      <protection/>
    </xf>
    <xf numFmtId="37" fontId="48" fillId="61" borderId="0" xfId="84" applyFont="1" applyFill="1" applyBorder="1" applyAlignment="1" applyProtection="1">
      <alignment vertical="center"/>
      <protection hidden="1"/>
    </xf>
    <xf numFmtId="49" fontId="48" fillId="61" borderId="0" xfId="84" applyNumberFormat="1" applyFont="1" applyFill="1" applyBorder="1" applyAlignment="1" applyProtection="1">
      <alignment horizontal="right" vertical="center" wrapText="1"/>
      <protection/>
    </xf>
    <xf numFmtId="178" fontId="1" fillId="61" borderId="0" xfId="84" applyNumberFormat="1" applyFont="1" applyFill="1" applyBorder="1" applyProtection="1">
      <alignment/>
      <protection locked="0"/>
    </xf>
    <xf numFmtId="178" fontId="24" fillId="61" borderId="0" xfId="84" applyNumberFormat="1" applyFont="1" applyFill="1" applyBorder="1" applyProtection="1">
      <alignment/>
      <protection locked="0"/>
    </xf>
    <xf numFmtId="178" fontId="4" fillId="61" borderId="0" xfId="84" applyNumberFormat="1" applyFont="1" applyFill="1" applyProtection="1">
      <alignment/>
      <protection hidden="1"/>
    </xf>
    <xf numFmtId="178" fontId="6" fillId="61" borderId="27" xfId="84" applyNumberFormat="1" applyFont="1" applyFill="1" applyBorder="1" applyProtection="1">
      <alignment/>
      <protection locked="0"/>
    </xf>
    <xf numFmtId="178" fontId="6" fillId="61" borderId="0" xfId="84" applyNumberFormat="1" applyFont="1" applyFill="1" applyBorder="1" applyProtection="1">
      <alignment/>
      <protection locked="0"/>
    </xf>
    <xf numFmtId="178" fontId="4" fillId="61" borderId="0" xfId="84" applyNumberFormat="1" applyFont="1" applyFill="1" applyAlignment="1" applyProtection="1">
      <alignment horizontal="right"/>
      <protection hidden="1"/>
    </xf>
    <xf numFmtId="178" fontId="5" fillId="61" borderId="0" xfId="84" applyNumberFormat="1" applyFont="1" applyFill="1" applyAlignment="1" applyProtection="1">
      <alignment horizontal="right"/>
      <protection hidden="1"/>
    </xf>
    <xf numFmtId="178" fontId="1" fillId="61" borderId="34" xfId="84" applyNumberFormat="1" applyFont="1" applyFill="1" applyBorder="1" applyProtection="1">
      <alignment/>
      <protection locked="0"/>
    </xf>
    <xf numFmtId="181" fontId="1" fillId="61" borderId="0" xfId="84" applyNumberFormat="1" applyFont="1" applyFill="1" applyBorder="1" applyProtection="1">
      <alignment/>
      <protection locked="0"/>
    </xf>
    <xf numFmtId="181" fontId="1" fillId="61" borderId="34" xfId="84" applyNumberFormat="1" applyFont="1" applyFill="1" applyBorder="1" applyProtection="1">
      <alignment/>
      <protection locked="0"/>
    </xf>
    <xf numFmtId="172" fontId="49" fillId="61" borderId="0" xfId="84" applyNumberFormat="1" applyFont="1" applyFill="1" applyBorder="1" applyAlignment="1" applyProtection="1">
      <alignment horizontal="right" vertical="center"/>
      <protection hidden="1"/>
    </xf>
    <xf numFmtId="172" fontId="2" fillId="60" borderId="27" xfId="84" applyNumberFormat="1" applyFont="1" applyFill="1" applyBorder="1" applyAlignment="1" applyProtection="1">
      <alignment vertical="center"/>
      <protection hidden="1"/>
    </xf>
    <xf numFmtId="172" fontId="4" fillId="61" borderId="0" xfId="84" applyNumberFormat="1" applyFont="1" applyFill="1" applyBorder="1" applyAlignment="1" applyProtection="1">
      <alignment vertical="center"/>
      <protection hidden="1"/>
    </xf>
    <xf numFmtId="172" fontId="49" fillId="61" borderId="0" xfId="84" applyNumberFormat="1" applyFont="1" applyFill="1" applyBorder="1" applyAlignment="1" applyProtection="1">
      <alignment vertical="center"/>
      <protection hidden="1"/>
    </xf>
    <xf numFmtId="172" fontId="2" fillId="15" borderId="28" xfId="84" applyNumberFormat="1" applyFont="1" applyFill="1" applyBorder="1" applyAlignment="1" applyProtection="1">
      <alignment horizontal="right" vertical="center"/>
      <protection hidden="1"/>
    </xf>
    <xf numFmtId="172" fontId="1" fillId="61" borderId="0" xfId="0" applyNumberFormat="1" applyFont="1" applyFill="1" applyAlignment="1">
      <alignment/>
    </xf>
    <xf numFmtId="172" fontId="4" fillId="54" borderId="27" xfId="84" applyNumberFormat="1" applyFont="1" applyFill="1" applyBorder="1" applyAlignment="1" applyProtection="1">
      <alignment horizontal="center" vertical="center"/>
      <protection hidden="1"/>
    </xf>
    <xf numFmtId="172" fontId="4" fillId="61" borderId="36" xfId="84" applyNumberFormat="1" applyFont="1" applyFill="1" applyBorder="1" applyAlignment="1" applyProtection="1">
      <alignment vertical="center"/>
      <protection hidden="1"/>
    </xf>
    <xf numFmtId="172" fontId="49" fillId="61" borderId="34" xfId="84" applyNumberFormat="1" applyFont="1" applyFill="1" applyBorder="1" applyAlignment="1" applyProtection="1">
      <alignment vertical="center"/>
      <protection hidden="1"/>
    </xf>
    <xf numFmtId="172" fontId="49" fillId="61" borderId="38" xfId="84" applyNumberFormat="1" applyFont="1" applyFill="1" applyBorder="1" applyAlignment="1" applyProtection="1">
      <alignment vertical="center"/>
      <protection hidden="1"/>
    </xf>
    <xf numFmtId="172" fontId="2" fillId="61" borderId="36" xfId="84" applyNumberFormat="1" applyFont="1" applyFill="1" applyBorder="1" applyAlignment="1" applyProtection="1">
      <alignment vertical="center"/>
      <protection hidden="1"/>
    </xf>
    <xf numFmtId="172" fontId="49" fillId="61" borderId="0" xfId="84" applyNumberFormat="1" applyFont="1" applyFill="1" applyBorder="1" applyAlignment="1" applyProtection="1" quotePrefix="1">
      <alignment horizontal="right" vertical="center"/>
      <protection hidden="1"/>
    </xf>
    <xf numFmtId="172" fontId="49" fillId="61" borderId="34" xfId="84" applyNumberFormat="1" applyFont="1" applyFill="1" applyBorder="1" applyAlignment="1" applyProtection="1" quotePrefix="1">
      <alignment horizontal="right" vertical="center"/>
      <protection hidden="1"/>
    </xf>
    <xf numFmtId="172" fontId="6" fillId="15" borderId="27" xfId="0" applyNumberFormat="1" applyFont="1" applyFill="1" applyBorder="1" applyAlignment="1">
      <alignment horizontal="right" vertical="center" wrapText="1"/>
    </xf>
    <xf numFmtId="37" fontId="4" fillId="61" borderId="0" xfId="84" applyFont="1" applyFill="1" applyAlignment="1" applyProtection="1">
      <alignment vertical="center"/>
      <protection hidden="1"/>
    </xf>
  </cellXfs>
  <cellStyles count="156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Colore 1" xfId="22"/>
    <cellStyle name="20% - Colore 2" xfId="23"/>
    <cellStyle name="20% - Colore 3" xfId="24"/>
    <cellStyle name="20% - Colore 4" xfId="25"/>
    <cellStyle name="20% - Colore 5" xfId="26"/>
    <cellStyle name="20% - Colore 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Colore 1" xfId="34"/>
    <cellStyle name="40% - Colore 2" xfId="35"/>
    <cellStyle name="40% - Colore 3" xfId="36"/>
    <cellStyle name="40% - Colore 4" xfId="37"/>
    <cellStyle name="40% - Colore 5" xfId="38"/>
    <cellStyle name="40% - Colore 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Colore 1" xfId="46"/>
    <cellStyle name="60% - Colore 2" xfId="47"/>
    <cellStyle name="60% - Colore 3" xfId="48"/>
    <cellStyle name="60% - Colore 4" xfId="49"/>
    <cellStyle name="60% - Colore 5" xfId="50"/>
    <cellStyle name="60% - Colore 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Calcolo" xfId="59"/>
    <cellStyle name="Calculation" xfId="60"/>
    <cellStyle name="Cella collegata" xfId="61"/>
    <cellStyle name="Cella da controllare" xfId="62"/>
    <cellStyle name="Check Cell" xfId="63"/>
    <cellStyle name="Hyperlink" xfId="64"/>
    <cellStyle name="Followed Hyperlink" xfId="65"/>
    <cellStyle name="Colore 1" xfId="66"/>
    <cellStyle name="Colore 2" xfId="67"/>
    <cellStyle name="Colore 3" xfId="68"/>
    <cellStyle name="Colore 4" xfId="69"/>
    <cellStyle name="Colore 5" xfId="70"/>
    <cellStyle name="Colore 6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Comma" xfId="80"/>
    <cellStyle name="Comma [0]" xfId="81"/>
    <cellStyle name="Neutral" xfId="82"/>
    <cellStyle name="Neutrale" xfId="83"/>
    <cellStyle name="Normal_Cons_HERA_mar04_Poli_7tris" xfId="84"/>
    <cellStyle name="Nota" xfId="85"/>
    <cellStyle name="Note" xfId="86"/>
    <cellStyle name="Output" xfId="87"/>
    <cellStyle name="Percent" xfId="88"/>
    <cellStyle name="SAPBEXaggData" xfId="89"/>
    <cellStyle name="SAPBEXaggDataEmph" xfId="90"/>
    <cellStyle name="SAPBEXaggExc1" xfId="91"/>
    <cellStyle name="SAPBEXaggExc1Emph" xfId="92"/>
    <cellStyle name="SAPBEXaggExc2" xfId="93"/>
    <cellStyle name="SAPBEXaggExc2Emph" xfId="94"/>
    <cellStyle name="SAPBEXaggItem" xfId="95"/>
    <cellStyle name="SAPBEXaggItemX" xfId="96"/>
    <cellStyle name="SAPBEXbackground" xfId="97"/>
    <cellStyle name="SAPBEXchaText" xfId="98"/>
    <cellStyle name="SAPBEXexcBad7" xfId="99"/>
    <cellStyle name="SAPBEXexcBad8" xfId="100"/>
    <cellStyle name="SAPBEXexcBad9" xfId="101"/>
    <cellStyle name="SAPBEXexcCritical4" xfId="102"/>
    <cellStyle name="SAPBEXexcCritical5" xfId="103"/>
    <cellStyle name="SAPBEXexcCritical6" xfId="104"/>
    <cellStyle name="SAPBEXexcGood1" xfId="105"/>
    <cellStyle name="SAPBEXexcGood2" xfId="106"/>
    <cellStyle name="SAPBEXexcGood3" xfId="107"/>
    <cellStyle name="SAPBEXfilterDrill" xfId="108"/>
    <cellStyle name="SAPBEXfilterItem" xfId="109"/>
    <cellStyle name="SAPBEXfilterText" xfId="110"/>
    <cellStyle name="SAPBEXformats" xfId="111"/>
    <cellStyle name="SAPBEXheaderData" xfId="112"/>
    <cellStyle name="SAPBEXheaderItem" xfId="113"/>
    <cellStyle name="SAPBEXheaderRowOne" xfId="114"/>
    <cellStyle name="SAPBEXheaderRowThree" xfId="115"/>
    <cellStyle name="SAPBEXheaderRowTwo" xfId="116"/>
    <cellStyle name="SAPBEXheaderSingleRow" xfId="117"/>
    <cellStyle name="SAPBEXheaderText" xfId="118"/>
    <cellStyle name="SAPBEXHLevel0" xfId="119"/>
    <cellStyle name="SAPBEXHLevel0X" xfId="120"/>
    <cellStyle name="SAPBEXHLevel1" xfId="121"/>
    <cellStyle name="SAPBEXHLevel1X" xfId="122"/>
    <cellStyle name="SAPBEXHLevel2" xfId="123"/>
    <cellStyle name="SAPBEXHLevel2X" xfId="124"/>
    <cellStyle name="SAPBEXHLevel3" xfId="125"/>
    <cellStyle name="SAPBEXHLevel3X" xfId="126"/>
    <cellStyle name="SAPBEXresData" xfId="127"/>
    <cellStyle name="SAPBEXresDataEmph" xfId="128"/>
    <cellStyle name="SAPBEXresExc1" xfId="129"/>
    <cellStyle name="SAPBEXresExc1Emph" xfId="130"/>
    <cellStyle name="SAPBEXresExc2" xfId="131"/>
    <cellStyle name="SAPBEXresExc2Emph" xfId="132"/>
    <cellStyle name="SAPBEXresItem" xfId="133"/>
    <cellStyle name="SAPBEXresItemX" xfId="134"/>
    <cellStyle name="SAPBEXstdData" xfId="135"/>
    <cellStyle name="SAPBEXstdDataEmph" xfId="136"/>
    <cellStyle name="SAPBEXstdExc1" xfId="137"/>
    <cellStyle name="SAPBEXstdExc1Emph" xfId="138"/>
    <cellStyle name="SAPBEXstdExc2" xfId="139"/>
    <cellStyle name="SAPBEXstdExc2Emph" xfId="140"/>
    <cellStyle name="SAPBEXstdItem" xfId="141"/>
    <cellStyle name="SAPBEXstdItemHeader" xfId="142"/>
    <cellStyle name="SAPBEXstdItemLeft" xfId="143"/>
    <cellStyle name="SAPBEXstdItemLeftChart" xfId="144"/>
    <cellStyle name="SAPBEXstdItemX" xfId="145"/>
    <cellStyle name="SAPBEXsubData" xfId="146"/>
    <cellStyle name="SAPBEXsubDataEmph" xfId="147"/>
    <cellStyle name="SAPBEXsubExc1" xfId="148"/>
    <cellStyle name="SAPBEXsubExc1Emph" xfId="149"/>
    <cellStyle name="SAPBEXsubExc2" xfId="150"/>
    <cellStyle name="SAPBEXsubExc2Emph" xfId="151"/>
    <cellStyle name="SAPBEXsubItem" xfId="152"/>
    <cellStyle name="SAPBEXtitle" xfId="153"/>
    <cellStyle name="SAPBEXundefined" xfId="154"/>
    <cellStyle name="Testo avviso" xfId="155"/>
    <cellStyle name="Testo descrittivo" xfId="156"/>
    <cellStyle name="Title" xfId="157"/>
    <cellStyle name="Titolo" xfId="158"/>
    <cellStyle name="Titolo 1" xfId="159"/>
    <cellStyle name="Titolo 2" xfId="160"/>
    <cellStyle name="Titolo 3" xfId="161"/>
    <cellStyle name="Titolo 4" xfId="162"/>
    <cellStyle name="Total" xfId="163"/>
    <cellStyle name="Totale" xfId="164"/>
    <cellStyle name="Valore non valido" xfId="165"/>
    <cellStyle name="Valore valido" xfId="166"/>
    <cellStyle name="Currency" xfId="167"/>
    <cellStyle name="Currency [0]" xfId="168"/>
    <cellStyle name="Warning Text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57150</xdr:rowOff>
    </xdr:from>
    <xdr:to>
      <xdr:col>0</xdr:col>
      <xdr:colOff>1276350</xdr:colOff>
      <xdr:row>2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219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57150</xdr:rowOff>
    </xdr:from>
    <xdr:to>
      <xdr:col>0</xdr:col>
      <xdr:colOff>1247775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150"/>
          <a:ext cx="1219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41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56.57421875" style="10" customWidth="1"/>
    <col min="2" max="6" width="9.140625" style="10" customWidth="1"/>
    <col min="7" max="7" width="50.140625" style="10" bestFit="1" customWidth="1"/>
    <col min="8" max="16384" width="9.140625" style="10" customWidth="1"/>
  </cols>
  <sheetData>
    <row r="3" spans="7:9" ht="25.5" customHeight="1">
      <c r="G3" s="137"/>
      <c r="H3" s="137"/>
      <c r="I3" s="137"/>
    </row>
    <row r="4" spans="1:9" ht="13.5">
      <c r="A4" s="138" t="s">
        <v>87</v>
      </c>
      <c r="B4" s="155"/>
      <c r="C4" s="155"/>
      <c r="G4" s="156"/>
      <c r="H4" s="157"/>
      <c r="I4" s="157"/>
    </row>
    <row r="5" spans="1:9" ht="13.5">
      <c r="A5" s="1" t="s">
        <v>100</v>
      </c>
      <c r="B5" s="4">
        <v>2017</v>
      </c>
      <c r="C5" s="4">
        <v>2018</v>
      </c>
      <c r="G5" s="141"/>
      <c r="H5" s="137"/>
      <c r="I5" s="137"/>
    </row>
    <row r="6" spans="1:9" ht="13.5">
      <c r="A6" s="140" t="s">
        <v>0</v>
      </c>
      <c r="B6" s="158">
        <v>5612.1</v>
      </c>
      <c r="C6" s="158">
        <v>6134.4</v>
      </c>
      <c r="G6" s="141"/>
      <c r="H6" s="137"/>
      <c r="I6" s="137"/>
    </row>
    <row r="7" spans="1:9" ht="12" customHeight="1">
      <c r="A7" s="140" t="s">
        <v>1</v>
      </c>
      <c r="B7" s="158">
        <v>0</v>
      </c>
      <c r="C7" s="158">
        <v>0</v>
      </c>
      <c r="G7" s="142"/>
      <c r="H7" s="137"/>
      <c r="I7" s="137"/>
    </row>
    <row r="8" spans="1:9" ht="13.5">
      <c r="A8" s="140" t="s">
        <v>2</v>
      </c>
      <c r="B8" s="158">
        <v>524.8</v>
      </c>
      <c r="C8" s="158">
        <v>492</v>
      </c>
      <c r="G8" s="141"/>
      <c r="H8" s="137"/>
      <c r="I8" s="137"/>
    </row>
    <row r="9" spans="1:9" ht="13.5">
      <c r="A9" s="143" t="s">
        <v>96</v>
      </c>
      <c r="B9" s="159">
        <v>0</v>
      </c>
      <c r="C9" s="159">
        <v>0</v>
      </c>
      <c r="G9" s="141"/>
      <c r="H9" s="137"/>
      <c r="I9" s="137"/>
    </row>
    <row r="10" spans="1:9" ht="13.5">
      <c r="A10" s="140" t="s">
        <v>3</v>
      </c>
      <c r="B10" s="160"/>
      <c r="C10" s="160"/>
      <c r="G10" s="141"/>
      <c r="H10" s="137"/>
      <c r="I10" s="137"/>
    </row>
    <row r="11" spans="1:9" ht="13.5">
      <c r="A11" s="144" t="s">
        <v>4</v>
      </c>
      <c r="B11" s="158">
        <v>-2606.8</v>
      </c>
      <c r="C11" s="158">
        <v>-2984.1</v>
      </c>
      <c r="G11" s="141"/>
      <c r="H11" s="137"/>
      <c r="I11" s="137"/>
    </row>
    <row r="12" spans="1:9" ht="13.5">
      <c r="A12" s="140" t="s">
        <v>5</v>
      </c>
      <c r="B12" s="158">
        <v>-1952.3</v>
      </c>
      <c r="C12" s="158">
        <v>-2040.5</v>
      </c>
      <c r="G12" s="141"/>
      <c r="H12" s="137"/>
      <c r="I12" s="137"/>
    </row>
    <row r="13" spans="1:9" ht="13.5">
      <c r="A13" s="140" t="s">
        <v>6</v>
      </c>
      <c r="B13" s="158">
        <v>-551.6</v>
      </c>
      <c r="C13" s="158">
        <v>-551.4</v>
      </c>
      <c r="G13" s="145"/>
      <c r="H13" s="146"/>
      <c r="I13" s="146"/>
    </row>
    <row r="14" spans="1:9" ht="13.5">
      <c r="A14" s="140" t="s">
        <v>7</v>
      </c>
      <c r="B14" s="158">
        <v>-505.3</v>
      </c>
      <c r="C14" s="158">
        <v>-521</v>
      </c>
      <c r="G14" s="141"/>
      <c r="H14" s="137"/>
      <c r="I14" s="137"/>
    </row>
    <row r="15" spans="1:9" ht="13.5">
      <c r="A15" s="140" t="s">
        <v>8</v>
      </c>
      <c r="B15" s="158">
        <v>-84.6</v>
      </c>
      <c r="C15" s="158">
        <v>-62.5</v>
      </c>
      <c r="G15" s="141"/>
      <c r="H15" s="137"/>
      <c r="I15" s="137"/>
    </row>
    <row r="16" spans="1:9" ht="13.5">
      <c r="A16" s="140" t="s">
        <v>9</v>
      </c>
      <c r="B16" s="158">
        <v>43</v>
      </c>
      <c r="C16" s="158">
        <v>43.2</v>
      </c>
      <c r="G16" s="141"/>
      <c r="H16" s="137"/>
      <c r="I16" s="137"/>
    </row>
    <row r="17" spans="1:9" ht="13.5">
      <c r="A17" s="140"/>
      <c r="B17" s="160"/>
      <c r="C17" s="160"/>
      <c r="G17" s="145"/>
      <c r="H17" s="146"/>
      <c r="I17" s="146"/>
    </row>
    <row r="18" spans="1:9" ht="13.5">
      <c r="A18" s="147" t="s">
        <v>10</v>
      </c>
      <c r="B18" s="161">
        <f>SUM(B6:B16)</f>
        <v>479.3000000000003</v>
      </c>
      <c r="C18" s="161">
        <f>SUM(C6:C16)</f>
        <v>510.0999999999996</v>
      </c>
      <c r="G18" s="145"/>
      <c r="H18" s="146"/>
      <c r="I18" s="146"/>
    </row>
    <row r="19" spans="1:9" ht="13.5">
      <c r="A19" s="140"/>
      <c r="B19" s="162"/>
      <c r="C19" s="162"/>
      <c r="G19" s="141"/>
      <c r="H19" s="137"/>
      <c r="I19" s="137"/>
    </row>
    <row r="20" spans="1:9" ht="13.5">
      <c r="A20" s="140" t="s">
        <v>11</v>
      </c>
      <c r="B20" s="163">
        <v>14.7</v>
      </c>
      <c r="C20" s="163">
        <v>14.9</v>
      </c>
      <c r="G20" s="145"/>
      <c r="H20" s="146"/>
      <c r="I20" s="146"/>
    </row>
    <row r="21" spans="1:9" ht="13.5">
      <c r="A21" s="140" t="s">
        <v>12</v>
      </c>
      <c r="B21" s="163">
        <v>105</v>
      </c>
      <c r="C21" s="163">
        <v>96.9</v>
      </c>
      <c r="G21" s="141"/>
      <c r="H21" s="148"/>
      <c r="I21" s="148"/>
    </row>
    <row r="22" spans="1:9" ht="13.5">
      <c r="A22" s="140" t="s">
        <v>13</v>
      </c>
      <c r="B22" s="163">
        <v>-221.2</v>
      </c>
      <c r="C22" s="163">
        <v>-203.5</v>
      </c>
      <c r="G22" s="145"/>
      <c r="H22" s="146"/>
      <c r="I22" s="146"/>
    </row>
    <row r="23" spans="1:9" ht="13.5">
      <c r="A23" s="143" t="s">
        <v>96</v>
      </c>
      <c r="B23" s="159">
        <v>0</v>
      </c>
      <c r="C23" s="159">
        <v>0</v>
      </c>
      <c r="G23" s="141"/>
      <c r="H23" s="148"/>
      <c r="I23" s="148"/>
    </row>
    <row r="24" spans="1:9" ht="13.5">
      <c r="A24" s="143"/>
      <c r="B24" s="163"/>
      <c r="C24" s="163"/>
      <c r="G24" s="141"/>
      <c r="H24" s="137"/>
      <c r="I24" s="137"/>
    </row>
    <row r="25" spans="1:9" ht="13.5">
      <c r="A25" s="149" t="s">
        <v>99</v>
      </c>
      <c r="B25" s="163">
        <v>0</v>
      </c>
      <c r="C25" s="163">
        <v>0</v>
      </c>
      <c r="G25" s="141"/>
      <c r="H25" s="137"/>
      <c r="I25" s="137"/>
    </row>
    <row r="26" spans="1:9" ht="13.5">
      <c r="A26" s="140"/>
      <c r="B26" s="160"/>
      <c r="C26" s="160"/>
      <c r="G26" s="137"/>
      <c r="H26" s="137"/>
      <c r="I26" s="137"/>
    </row>
    <row r="27" spans="1:9" ht="13.5">
      <c r="A27" s="147" t="s">
        <v>14</v>
      </c>
      <c r="B27" s="161">
        <f>SUM(B18:B25)</f>
        <v>377.80000000000024</v>
      </c>
      <c r="C27" s="161">
        <f>SUM(C18:C25)</f>
        <v>418.39999999999964</v>
      </c>
      <c r="G27" s="137"/>
      <c r="H27" s="137"/>
      <c r="I27" s="137"/>
    </row>
    <row r="28" spans="1:9" ht="13.5">
      <c r="A28" s="150"/>
      <c r="B28" s="162"/>
      <c r="C28" s="162"/>
      <c r="G28" s="137"/>
      <c r="H28" s="137"/>
      <c r="I28" s="137"/>
    </row>
    <row r="29" spans="1:3" ht="13.5">
      <c r="A29" s="140" t="s">
        <v>15</v>
      </c>
      <c r="B29" s="163">
        <v>-111.8</v>
      </c>
      <c r="C29" s="163">
        <v>-121.8</v>
      </c>
    </row>
    <row r="30" spans="1:3" ht="13.5">
      <c r="A30" s="143" t="s">
        <v>96</v>
      </c>
      <c r="B30" s="164"/>
      <c r="C30" s="164"/>
    </row>
    <row r="31" spans="1:3" ht="13.5">
      <c r="A31" s="143"/>
      <c r="B31" s="158"/>
      <c r="C31" s="158"/>
    </row>
    <row r="32" spans="1:3" ht="13.5">
      <c r="A32" s="140" t="s">
        <v>106</v>
      </c>
      <c r="B32" s="158">
        <v>0.8</v>
      </c>
      <c r="C32" s="158">
        <v>0</v>
      </c>
    </row>
    <row r="33" spans="1:3" ht="13.5">
      <c r="A33" s="147" t="s">
        <v>16</v>
      </c>
      <c r="B33" s="161">
        <v>266.80000000000024</v>
      </c>
      <c r="C33" s="161">
        <f>+C27+C29</f>
        <v>296.5999999999996</v>
      </c>
    </row>
    <row r="34" spans="1:3" ht="13.5">
      <c r="A34" s="140" t="s">
        <v>17</v>
      </c>
      <c r="B34" s="158"/>
      <c r="C34" s="158"/>
    </row>
    <row r="35" spans="1:3" ht="13.5">
      <c r="A35" s="140" t="s">
        <v>18</v>
      </c>
      <c r="B35" s="163">
        <v>251.4</v>
      </c>
      <c r="C35" s="163">
        <f>+C33-C36</f>
        <v>281.89999999999964</v>
      </c>
    </row>
    <row r="36" spans="1:3" ht="13.5">
      <c r="A36" s="140" t="s">
        <v>19</v>
      </c>
      <c r="B36" s="163">
        <v>15.4</v>
      </c>
      <c r="C36" s="163">
        <v>14.7</v>
      </c>
    </row>
    <row r="37" spans="1:3" ht="13.5">
      <c r="A37" s="151" t="s">
        <v>20</v>
      </c>
      <c r="B37" s="165"/>
      <c r="C37" s="165"/>
    </row>
    <row r="38" spans="1:3" ht="13.5">
      <c r="A38" s="150" t="s">
        <v>21</v>
      </c>
      <c r="B38" s="166">
        <v>0.171</v>
      </c>
      <c r="C38" s="166">
        <v>0.192</v>
      </c>
    </row>
    <row r="39" spans="1:3" ht="14.25" thickBot="1">
      <c r="A39" s="150" t="s">
        <v>22</v>
      </c>
      <c r="B39" s="167">
        <v>0.171</v>
      </c>
      <c r="C39" s="167">
        <v>0.192</v>
      </c>
    </row>
    <row r="40" spans="1:3" ht="13.5">
      <c r="A40" s="152"/>
      <c r="B40" s="153"/>
      <c r="C40" s="153"/>
    </row>
    <row r="41" ht="13.5">
      <c r="A41" s="154"/>
    </row>
  </sheetData>
  <sheetProtection/>
  <printOptions/>
  <pageMargins left="0.75" right="0.75" top="1" bottom="1" header="0.5" footer="0.5"/>
  <pageSetup horizontalDpi="600" verticalDpi="600" orientation="portrait" paperSize="9" r:id="rId2"/>
  <ignoredErrors>
    <ignoredError sqref="C27 C33" unlockedFormula="1"/>
    <ignoredError sqref="C18 B18:B27" formulaRange="1" unlockedFormula="1"/>
    <ignoredError sqref="B28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G5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1.140625" style="10" customWidth="1"/>
    <col min="2" max="3" width="15.57421875" style="126" customWidth="1"/>
    <col min="4" max="6" width="9.140625" style="10" customWidth="1"/>
    <col min="7" max="7" width="10.00390625" style="10" bestFit="1" customWidth="1"/>
    <col min="8" max="16384" width="9.140625" style="10" customWidth="1"/>
  </cols>
  <sheetData>
    <row r="5" spans="1:3" ht="13.5">
      <c r="A5" s="138" t="s">
        <v>103</v>
      </c>
      <c r="B5" s="139">
        <v>43100</v>
      </c>
      <c r="C5" s="139">
        <v>43465</v>
      </c>
    </row>
    <row r="6" spans="1:3" ht="13.5">
      <c r="A6" s="2" t="s">
        <v>23</v>
      </c>
      <c r="B6" s="9"/>
      <c r="C6" s="9"/>
    </row>
    <row r="7" spans="1:3" ht="13.5">
      <c r="A7" s="129" t="s">
        <v>24</v>
      </c>
      <c r="B7" s="130"/>
      <c r="C7" s="130"/>
    </row>
    <row r="8" spans="1:3" ht="13.5">
      <c r="A8" s="131" t="s">
        <v>25</v>
      </c>
      <c r="B8" s="168">
        <v>2015.7</v>
      </c>
      <c r="C8" s="168">
        <v>2003.7</v>
      </c>
    </row>
    <row r="9" spans="1:3" ht="13.5">
      <c r="A9" s="131" t="s">
        <v>26</v>
      </c>
      <c r="B9" s="168">
        <v>3127</v>
      </c>
      <c r="C9" s="168">
        <v>3254.9</v>
      </c>
    </row>
    <row r="10" spans="1:3" ht="13.5">
      <c r="A10" s="131" t="s">
        <v>27</v>
      </c>
      <c r="B10" s="168">
        <v>384.1</v>
      </c>
      <c r="C10" s="168">
        <v>381.3</v>
      </c>
    </row>
    <row r="11" spans="1:3" ht="13.5">
      <c r="A11" s="131" t="s">
        <v>93</v>
      </c>
      <c r="B11" s="168">
        <v>148.8</v>
      </c>
      <c r="C11" s="168">
        <v>149.1</v>
      </c>
    </row>
    <row r="12" spans="1:3" ht="13.5">
      <c r="A12" s="131" t="s">
        <v>28</v>
      </c>
      <c r="B12" s="168">
        <v>125.2</v>
      </c>
      <c r="C12" s="168">
        <v>118.4</v>
      </c>
    </row>
    <row r="13" spans="1:3" ht="13.5">
      <c r="A13" s="131" t="s">
        <v>29</v>
      </c>
      <c r="B13" s="168">
        <v>150.5</v>
      </c>
      <c r="C13" s="168">
        <v>159.2</v>
      </c>
    </row>
    <row r="14" spans="1:3" ht="13.5">
      <c r="A14" s="131" t="s">
        <v>88</v>
      </c>
      <c r="B14" s="168">
        <v>66.1</v>
      </c>
      <c r="C14" s="168">
        <v>45.3</v>
      </c>
    </row>
    <row r="15" spans="1:3" ht="13.5">
      <c r="A15" s="6"/>
      <c r="B15" s="169">
        <f>SUM(B8:B14)</f>
        <v>6017.400000000001</v>
      </c>
      <c r="C15" s="169">
        <f>SUM(C8:C14)</f>
        <v>6111.900000000001</v>
      </c>
    </row>
    <row r="16" spans="1:3" ht="13.5">
      <c r="A16" s="129" t="s">
        <v>31</v>
      </c>
      <c r="B16" s="170"/>
      <c r="C16" s="170"/>
    </row>
    <row r="17" spans="1:3" ht="13.5">
      <c r="A17" s="131" t="s">
        <v>32</v>
      </c>
      <c r="B17" s="171">
        <v>121.2</v>
      </c>
      <c r="C17" s="171">
        <v>157.3</v>
      </c>
    </row>
    <row r="18" spans="1:3" ht="13.5">
      <c r="A18" s="131" t="s">
        <v>33</v>
      </c>
      <c r="B18" s="171">
        <v>1760.9</v>
      </c>
      <c r="C18" s="171">
        <v>1842.2</v>
      </c>
    </row>
    <row r="19" spans="1:3" ht="13.5">
      <c r="A19" s="131" t="s">
        <v>28</v>
      </c>
      <c r="B19" s="171">
        <v>41.5</v>
      </c>
      <c r="C19" s="171">
        <v>37.3</v>
      </c>
    </row>
    <row r="20" spans="1:3" ht="13.5">
      <c r="A20" s="131" t="s">
        <v>30</v>
      </c>
      <c r="B20" s="171">
        <v>40.2</v>
      </c>
      <c r="C20" s="171">
        <v>111.9</v>
      </c>
    </row>
    <row r="21" spans="1:3" ht="13.5">
      <c r="A21" s="131" t="s">
        <v>97</v>
      </c>
      <c r="B21" s="171">
        <v>29.8</v>
      </c>
      <c r="C21" s="171">
        <v>34.3</v>
      </c>
    </row>
    <row r="22" spans="1:3" ht="13.5">
      <c r="A22" s="131" t="s">
        <v>34</v>
      </c>
      <c r="B22" s="171">
        <v>303.3</v>
      </c>
      <c r="C22" s="171">
        <v>281.2</v>
      </c>
    </row>
    <row r="23" spans="1:3" ht="13.5">
      <c r="A23" s="131" t="s">
        <v>35</v>
      </c>
      <c r="B23" s="171">
        <v>450.5</v>
      </c>
      <c r="C23" s="171">
        <v>535.5</v>
      </c>
    </row>
    <row r="24" spans="1:3" ht="13.5">
      <c r="A24" s="6"/>
      <c r="B24" s="169">
        <f>SUM(B17:B23)</f>
        <v>2747.4</v>
      </c>
      <c r="C24" s="169">
        <f>SUM(C17:C23)</f>
        <v>2999.7</v>
      </c>
    </row>
    <row r="25" spans="1:3" ht="13.5">
      <c r="A25" s="182" t="s">
        <v>104</v>
      </c>
      <c r="B25" s="171">
        <v>22.9</v>
      </c>
      <c r="C25" s="171">
        <v>0</v>
      </c>
    </row>
    <row r="26" spans="1:3" ht="14.25" thickBot="1">
      <c r="A26" s="3" t="s">
        <v>36</v>
      </c>
      <c r="B26" s="172">
        <f>+B15+B24</f>
        <v>8764.800000000001</v>
      </c>
      <c r="C26" s="172">
        <f>+C15+C24</f>
        <v>9111.6</v>
      </c>
    </row>
    <row r="27" spans="2:3" ht="13.5">
      <c r="B27" s="173"/>
      <c r="C27" s="173"/>
    </row>
    <row r="28" spans="2:3" ht="13.5">
      <c r="B28" s="173"/>
      <c r="C28" s="173"/>
    </row>
    <row r="29" spans="1:3" ht="13.5">
      <c r="A29" s="2" t="s">
        <v>37</v>
      </c>
      <c r="B29" s="174"/>
      <c r="C29" s="174"/>
    </row>
    <row r="30" spans="1:3" ht="13.5">
      <c r="A30" s="132" t="s">
        <v>38</v>
      </c>
      <c r="B30" s="175"/>
      <c r="C30" s="175"/>
    </row>
    <row r="31" spans="1:3" ht="13.5">
      <c r="A31" s="133" t="s">
        <v>39</v>
      </c>
      <c r="B31" s="171">
        <v>1473.6</v>
      </c>
      <c r="C31" s="171">
        <v>1465.3</v>
      </c>
    </row>
    <row r="32" spans="1:3" ht="13.5">
      <c r="A32" s="133" t="s">
        <v>40</v>
      </c>
      <c r="B32" s="168">
        <v>820.2</v>
      </c>
      <c r="C32" s="168">
        <v>913.5</v>
      </c>
    </row>
    <row r="33" spans="1:3" ht="13.5">
      <c r="A33" s="133" t="s">
        <v>41</v>
      </c>
      <c r="B33" s="176">
        <v>251.4</v>
      </c>
      <c r="C33" s="176">
        <v>281.9</v>
      </c>
    </row>
    <row r="34" spans="1:3" ht="13.5">
      <c r="A34" s="7" t="s">
        <v>42</v>
      </c>
      <c r="B34" s="169">
        <f>SUM(B31:B33)</f>
        <v>2545.2000000000003</v>
      </c>
      <c r="C34" s="169">
        <f>SUM(C31:C33)</f>
        <v>2660.7000000000003</v>
      </c>
    </row>
    <row r="35" spans="1:3" ht="13.5">
      <c r="A35" s="134" t="s">
        <v>43</v>
      </c>
      <c r="B35" s="177">
        <v>160.8</v>
      </c>
      <c r="C35" s="177">
        <v>186</v>
      </c>
    </row>
    <row r="36" spans="1:3" ht="13.5">
      <c r="A36" s="7" t="s">
        <v>44</v>
      </c>
      <c r="B36" s="169">
        <f>SUM(B34:B35)</f>
        <v>2706.0000000000005</v>
      </c>
      <c r="C36" s="169">
        <f>SUM(C34:C35)</f>
        <v>2846.7000000000003</v>
      </c>
    </row>
    <row r="37" spans="1:3" ht="13.5">
      <c r="A37" s="132"/>
      <c r="B37" s="178"/>
      <c r="C37" s="178"/>
    </row>
    <row r="38" spans="1:3" ht="13.5">
      <c r="A38" s="132" t="s">
        <v>45</v>
      </c>
      <c r="B38" s="170"/>
      <c r="C38" s="170"/>
    </row>
    <row r="39" spans="1:3" ht="13.5">
      <c r="A39" s="133" t="s">
        <v>46</v>
      </c>
      <c r="B39" s="179">
        <v>2892.2</v>
      </c>
      <c r="C39" s="179">
        <v>2684.6</v>
      </c>
    </row>
    <row r="40" spans="1:3" ht="13.5">
      <c r="A40" s="133" t="s">
        <v>47</v>
      </c>
      <c r="B40" s="179">
        <v>142.3</v>
      </c>
      <c r="C40" s="179">
        <v>129.5</v>
      </c>
    </row>
    <row r="41" spans="1:3" ht="13.5">
      <c r="A41" s="133" t="s">
        <v>48</v>
      </c>
      <c r="B41" s="179">
        <v>432.5</v>
      </c>
      <c r="C41" s="179">
        <v>458.6</v>
      </c>
    </row>
    <row r="42" spans="1:3" ht="13.5">
      <c r="A42" s="133" t="s">
        <v>49</v>
      </c>
      <c r="B42" s="179">
        <v>45.5</v>
      </c>
      <c r="C42" s="179">
        <v>43.1</v>
      </c>
    </row>
    <row r="43" spans="1:7" ht="13.5">
      <c r="A43" s="133" t="s">
        <v>88</v>
      </c>
      <c r="B43" s="180">
        <v>34.5</v>
      </c>
      <c r="C43" s="180">
        <v>37.9</v>
      </c>
      <c r="G43" s="127"/>
    </row>
    <row r="44" spans="1:3" ht="13.5">
      <c r="A44" s="8"/>
      <c r="B44" s="169">
        <f>SUM(B39:B43)</f>
        <v>3547</v>
      </c>
      <c r="C44" s="169">
        <f>SUM(C39:C43)</f>
        <v>3353.7</v>
      </c>
    </row>
    <row r="45" spans="1:3" ht="13.5">
      <c r="A45" s="132" t="s">
        <v>50</v>
      </c>
      <c r="B45" s="175"/>
      <c r="C45" s="175"/>
    </row>
    <row r="46" spans="1:7" ht="13.5">
      <c r="A46" s="133" t="s">
        <v>51</v>
      </c>
      <c r="B46" s="179">
        <v>279.6</v>
      </c>
      <c r="C46" s="179">
        <v>611.6</v>
      </c>
      <c r="G46" s="128"/>
    </row>
    <row r="47" spans="1:7" ht="13.5">
      <c r="A47" s="133" t="s">
        <v>52</v>
      </c>
      <c r="B47" s="179">
        <v>1395.9</v>
      </c>
      <c r="C47" s="179">
        <v>1360.4</v>
      </c>
      <c r="G47" s="128"/>
    </row>
    <row r="48" spans="1:7" ht="13.5">
      <c r="A48" s="134" t="s">
        <v>98</v>
      </c>
      <c r="B48" s="179">
        <v>37.9</v>
      </c>
      <c r="C48" s="179">
        <v>6</v>
      </c>
      <c r="G48" s="128"/>
    </row>
    <row r="49" spans="1:7" ht="13.5">
      <c r="A49" s="133" t="s">
        <v>53</v>
      </c>
      <c r="B49" s="179">
        <v>769.4</v>
      </c>
      <c r="C49" s="179">
        <v>866.9</v>
      </c>
      <c r="G49" s="128"/>
    </row>
    <row r="50" spans="1:7" ht="13.5">
      <c r="A50" s="133" t="s">
        <v>30</v>
      </c>
      <c r="B50" s="180">
        <v>46</v>
      </c>
      <c r="C50" s="180">
        <v>66.3</v>
      </c>
      <c r="G50" s="128"/>
    </row>
    <row r="51" spans="1:3" ht="13.5">
      <c r="A51" s="8"/>
      <c r="B51" s="169">
        <f>SUM(B46:B50)</f>
        <v>2528.8</v>
      </c>
      <c r="C51" s="169">
        <f>SUM(C46:C50)</f>
        <v>2911.2000000000003</v>
      </c>
    </row>
    <row r="52" spans="1:3" ht="13.5">
      <c r="A52" s="135" t="s">
        <v>54</v>
      </c>
      <c r="B52" s="178">
        <f>B44+B51</f>
        <v>6075.8</v>
      </c>
      <c r="C52" s="178">
        <f>C44+C51</f>
        <v>6264.9</v>
      </c>
    </row>
    <row r="53" spans="1:7" ht="13.5">
      <c r="A53" s="134" t="s">
        <v>105</v>
      </c>
      <c r="B53" s="180">
        <v>5.9</v>
      </c>
      <c r="C53" s="180">
        <v>0</v>
      </c>
      <c r="G53" s="128"/>
    </row>
    <row r="54" spans="1:3" ht="13.5">
      <c r="A54" s="5" t="s">
        <v>55</v>
      </c>
      <c r="B54" s="181">
        <f>B36+B52</f>
        <v>8781.800000000001</v>
      </c>
      <c r="C54" s="181">
        <f>C36+C52</f>
        <v>9111.6</v>
      </c>
    </row>
    <row r="55" ht="13.5">
      <c r="A55" s="136"/>
    </row>
    <row r="56" ht="13.5">
      <c r="A56" s="137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862356"/>
  </sheetPr>
  <dimension ref="A2:M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6.7109375" style="43" customWidth="1"/>
    <col min="2" max="7" width="10.7109375" style="10" customWidth="1"/>
    <col min="8" max="16384" width="9.140625" style="10" customWidth="1"/>
  </cols>
  <sheetData>
    <row r="2" spans="1:7" ht="12.75">
      <c r="A2" s="118" t="s">
        <v>101</v>
      </c>
      <c r="B2" s="119">
        <v>2017</v>
      </c>
      <c r="C2" s="120" t="s">
        <v>61</v>
      </c>
      <c r="D2" s="119">
        <v>2018</v>
      </c>
      <c r="E2" s="121" t="s">
        <v>61</v>
      </c>
      <c r="F2" s="122" t="s">
        <v>57</v>
      </c>
      <c r="G2" s="123" t="s">
        <v>58</v>
      </c>
    </row>
    <row r="3" spans="1:7" s="22" customFormat="1" ht="12.75">
      <c r="A3" s="11" t="s">
        <v>62</v>
      </c>
      <c r="B3" s="12">
        <v>1980.27204974</v>
      </c>
      <c r="C3" s="13">
        <f>B3/$B$3</f>
        <v>1</v>
      </c>
      <c r="D3" s="12">
        <v>2371.04846891</v>
      </c>
      <c r="E3" s="13">
        <f>D3/$D$3</f>
        <v>1</v>
      </c>
      <c r="F3" s="14">
        <f>D3-B3</f>
        <v>390.7764191699998</v>
      </c>
      <c r="G3" s="15">
        <f>D3/B3-1</f>
        <v>0.19733471429913219</v>
      </c>
    </row>
    <row r="4" spans="1:7" ht="12.75">
      <c r="A4" s="16" t="s">
        <v>63</v>
      </c>
      <c r="B4" s="17">
        <v>-1584.4684386800002</v>
      </c>
      <c r="C4" s="13">
        <f>B4/$B$3</f>
        <v>-0.8001266487036632</v>
      </c>
      <c r="D4" s="17">
        <v>-1958.1952169499996</v>
      </c>
      <c r="E4" s="13">
        <f>D4/$D$3</f>
        <v>-0.8258773460882501</v>
      </c>
      <c r="F4" s="18">
        <f>D4-B4</f>
        <v>-373.7267782699994</v>
      </c>
      <c r="G4" s="19">
        <f>D4/B4-1</f>
        <v>0.23586886879321267</v>
      </c>
    </row>
    <row r="5" spans="1:7" ht="12.75">
      <c r="A5" s="16" t="s">
        <v>6</v>
      </c>
      <c r="B5" s="17">
        <v>-110.2797373</v>
      </c>
      <c r="C5" s="13">
        <f>B5/$B$3</f>
        <v>-0.0556891853896939</v>
      </c>
      <c r="D5" s="17">
        <v>-111.17404301</v>
      </c>
      <c r="E5" s="13">
        <f>D5/$D$3</f>
        <v>-0.04688813597349534</v>
      </c>
      <c r="F5" s="18">
        <f>D5-B5</f>
        <v>-0.8943057100000118</v>
      </c>
      <c r="G5" s="19">
        <f>D5/B5-1</f>
        <v>0.008109429092737042</v>
      </c>
    </row>
    <row r="6" spans="1:7" ht="12.75">
      <c r="A6" s="16" t="s">
        <v>9</v>
      </c>
      <c r="B6" s="20">
        <v>16.19476275</v>
      </c>
      <c r="C6" s="13">
        <f>B6/$B$3</f>
        <v>0.008178049451400524</v>
      </c>
      <c r="D6" s="20">
        <v>14.827359739999999</v>
      </c>
      <c r="E6" s="13">
        <f>D6/$D$3</f>
        <v>0.006253503432941765</v>
      </c>
      <c r="F6" s="21">
        <f>D6-B6</f>
        <v>-1.3674030100000003</v>
      </c>
      <c r="G6" s="19">
        <f>D6/B6-1</f>
        <v>-0.08443488991525983</v>
      </c>
    </row>
    <row r="7" spans="1:13" s="22" customFormat="1" ht="12.75">
      <c r="A7" s="23" t="s">
        <v>64</v>
      </c>
      <c r="B7" s="24">
        <f>SUM(B3:B6)</f>
        <v>301.7186365099999</v>
      </c>
      <c r="C7" s="25">
        <f>B7/$B$3</f>
        <v>0.1523622153580434</v>
      </c>
      <c r="D7" s="24">
        <f>SUM(D3:D6)</f>
        <v>316.50656869000034</v>
      </c>
      <c r="E7" s="25">
        <f>D7/$D$3</f>
        <v>0.1334880213711963</v>
      </c>
      <c r="F7" s="26">
        <f>D7-B7</f>
        <v>14.787932180000439</v>
      </c>
      <c r="G7" s="27">
        <f>D7/B7-1</f>
        <v>0.049012326023521346</v>
      </c>
      <c r="M7" s="106"/>
    </row>
    <row r="10" spans="1:5" ht="12.75">
      <c r="A10" s="118" t="s">
        <v>56</v>
      </c>
      <c r="B10" s="119">
        <f>B2</f>
        <v>2017</v>
      </c>
      <c r="C10" s="119">
        <f>D2</f>
        <v>2018</v>
      </c>
      <c r="D10" s="122" t="s">
        <v>57</v>
      </c>
      <c r="E10" s="124" t="s">
        <v>58</v>
      </c>
    </row>
    <row r="11" spans="1:5" ht="12.75">
      <c r="A11" s="11" t="s">
        <v>59</v>
      </c>
      <c r="B11" s="107">
        <v>1396.28483</v>
      </c>
      <c r="C11" s="107">
        <v>1455.87202</v>
      </c>
      <c r="D11" s="14">
        <f>C11-B11</f>
        <v>59.587189999999964</v>
      </c>
      <c r="E11" s="108">
        <f>C11/B11-1</f>
        <v>0.042675526310774314</v>
      </c>
    </row>
    <row r="12" spans="1:5" ht="12.75">
      <c r="A12" s="16" t="s">
        <v>60</v>
      </c>
      <c r="B12" s="72">
        <v>3017.7347519024765</v>
      </c>
      <c r="C12" s="72">
        <v>3066.783016098542</v>
      </c>
      <c r="D12" s="32">
        <f>C12-B12</f>
        <v>49.04826419606525</v>
      </c>
      <c r="E12" s="33">
        <f>C12/B12-1</f>
        <v>0.01625333842384369</v>
      </c>
    </row>
    <row r="13" spans="1:5" ht="12.75">
      <c r="A13" s="16" t="s">
        <v>95</v>
      </c>
      <c r="B13" s="72">
        <v>5216.64640178485</v>
      </c>
      <c r="C13" s="72">
        <v>6168.151575460001</v>
      </c>
      <c r="D13" s="32">
        <f>C13-B13</f>
        <v>951.5051736751511</v>
      </c>
      <c r="E13" s="30">
        <f>C13/B13-1</f>
        <v>0.1823978664433914</v>
      </c>
    </row>
    <row r="14" spans="1:5" ht="12.75">
      <c r="A14" s="109" t="s">
        <v>92</v>
      </c>
      <c r="B14" s="110">
        <v>2965.6516899999997</v>
      </c>
      <c r="C14" s="110">
        <v>3822.651003</v>
      </c>
      <c r="D14" s="111">
        <f>C14-B14</f>
        <v>856.9993130000003</v>
      </c>
      <c r="E14" s="112">
        <f>C14/B14-1</f>
        <v>0.28897503907480115</v>
      </c>
    </row>
    <row r="15" spans="1:5" ht="12.75">
      <c r="A15" s="34" t="s">
        <v>94</v>
      </c>
      <c r="B15" s="113">
        <v>506.031044111704</v>
      </c>
      <c r="C15" s="113">
        <v>507.45972853509096</v>
      </c>
      <c r="D15" s="114">
        <f>C15-B15</f>
        <v>1.4286844233869829</v>
      </c>
      <c r="E15" s="37">
        <f>C15/B15-1</f>
        <v>0.002823313786795234</v>
      </c>
    </row>
    <row r="16" spans="1:5" ht="12.75">
      <c r="A16" s="115"/>
      <c r="B16" s="28"/>
      <c r="C16" s="28"/>
      <c r="D16" s="29"/>
      <c r="E16" s="116"/>
    </row>
    <row r="18" spans="1:5" ht="12.75">
      <c r="A18" s="125" t="s">
        <v>65</v>
      </c>
      <c r="B18" s="119">
        <f>B10</f>
        <v>2017</v>
      </c>
      <c r="C18" s="119">
        <f>C10</f>
        <v>2018</v>
      </c>
      <c r="D18" s="122" t="s">
        <v>57</v>
      </c>
      <c r="E18" s="124" t="s">
        <v>58</v>
      </c>
    </row>
    <row r="19" spans="1:5" ht="12.75">
      <c r="A19" s="11" t="s">
        <v>66</v>
      </c>
      <c r="B19" s="91">
        <f>B7</f>
        <v>301.7186365099999</v>
      </c>
      <c r="C19" s="91">
        <f>D7</f>
        <v>316.50656869000034</v>
      </c>
      <c r="D19" s="14">
        <f>C19-B19</f>
        <v>14.787932180000439</v>
      </c>
      <c r="E19" s="81">
        <f>C19/B19-1</f>
        <v>0.049012326023521346</v>
      </c>
    </row>
    <row r="20" spans="1:5" ht="12.75">
      <c r="A20" s="16" t="s">
        <v>67</v>
      </c>
      <c r="B20" s="31">
        <v>984.6430020600001</v>
      </c>
      <c r="C20" s="31">
        <v>1031.11891935</v>
      </c>
      <c r="D20" s="32">
        <f>C20-B20</f>
        <v>46.47591728999987</v>
      </c>
      <c r="E20" s="30">
        <f>C20/B20-1</f>
        <v>0.04720077956453883</v>
      </c>
    </row>
    <row r="21" spans="1:5" ht="12.75">
      <c r="A21" s="34" t="s">
        <v>68</v>
      </c>
      <c r="B21" s="40">
        <f>B19/B20</f>
        <v>0.3064243953176589</v>
      </c>
      <c r="C21" s="40">
        <f>C19/C20</f>
        <v>0.3069544770738188</v>
      </c>
      <c r="D21" s="117"/>
      <c r="E21" s="42"/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D7 B7" formulaRange="1"/>
    <ignoredError sqref="C7" formula="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ED7F00"/>
  </sheetPr>
  <dimension ref="A2:G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3.8515625" style="43" customWidth="1"/>
    <col min="2" max="7" width="10.7109375" style="10" customWidth="1"/>
    <col min="8" max="16384" width="9.140625" style="10" customWidth="1"/>
  </cols>
  <sheetData>
    <row r="2" spans="1:7" ht="12.75">
      <c r="A2" s="98" t="s">
        <v>101</v>
      </c>
      <c r="B2" s="99">
        <v>2017</v>
      </c>
      <c r="C2" s="100" t="s">
        <v>61</v>
      </c>
      <c r="D2" s="99">
        <v>2018</v>
      </c>
      <c r="E2" s="101" t="s">
        <v>61</v>
      </c>
      <c r="F2" s="102" t="s">
        <v>57</v>
      </c>
      <c r="G2" s="103" t="s">
        <v>58</v>
      </c>
    </row>
    <row r="3" spans="1:7" s="22" customFormat="1" ht="12.75">
      <c r="A3" s="11" t="s">
        <v>62</v>
      </c>
      <c r="B3" s="12">
        <v>2380.1849517399996</v>
      </c>
      <c r="C3" s="13">
        <f>B3/$B$3</f>
        <v>1</v>
      </c>
      <c r="D3" s="12">
        <v>2462.1195867700003</v>
      </c>
      <c r="E3" s="13">
        <f>D3/$D$3</f>
        <v>1</v>
      </c>
      <c r="F3" s="14">
        <f>D3-B3</f>
        <v>81.93463503000066</v>
      </c>
      <c r="G3" s="15">
        <f>D3/B3-1</f>
        <v>0.03442364215020488</v>
      </c>
    </row>
    <row r="4" spans="1:7" ht="12.75">
      <c r="A4" s="16" t="s">
        <v>63</v>
      </c>
      <c r="B4" s="17">
        <v>-2161.84571188</v>
      </c>
      <c r="C4" s="13">
        <f>B4/$B$3</f>
        <v>-0.9082679521604463</v>
      </c>
      <c r="D4" s="17">
        <v>-2244.86778739</v>
      </c>
      <c r="E4" s="13">
        <f>D4/$D$3</f>
        <v>-0.9117622878484923</v>
      </c>
      <c r="F4" s="18">
        <f>D4-B4</f>
        <v>-83.02207550999992</v>
      </c>
      <c r="G4" s="19">
        <f>D4/B4-1</f>
        <v>0.038403330567842175</v>
      </c>
    </row>
    <row r="5" spans="1:7" ht="12.75">
      <c r="A5" s="16" t="s">
        <v>6</v>
      </c>
      <c r="B5" s="17">
        <v>-44.81976555999999</v>
      </c>
      <c r="C5" s="13">
        <f>B5/$B$3</f>
        <v>-0.018830370945432266</v>
      </c>
      <c r="D5" s="17">
        <v>-44.878596290000004</v>
      </c>
      <c r="E5" s="13">
        <f>D5/$D$3</f>
        <v>-0.01822762652600284</v>
      </c>
      <c r="F5" s="18">
        <f>D5-B5</f>
        <v>-0.058830730000011044</v>
      </c>
      <c r="G5" s="19">
        <f>D5/B5-1</f>
        <v>0.0013126068212305775</v>
      </c>
    </row>
    <row r="6" spans="1:7" ht="12.75">
      <c r="A6" s="16" t="s">
        <v>9</v>
      </c>
      <c r="B6" s="20">
        <v>10.933469149999999</v>
      </c>
      <c r="C6" s="13">
        <f>B6/$B$3</f>
        <v>0.004593537633286541</v>
      </c>
      <c r="D6" s="20">
        <v>11.132294840000002</v>
      </c>
      <c r="E6" s="13">
        <f>D6/$D$3</f>
        <v>0.004521427350571631</v>
      </c>
      <c r="F6" s="21">
        <f>D6-B6</f>
        <v>0.19882569000000316</v>
      </c>
      <c r="G6" s="19">
        <f>D6/B6-1</f>
        <v>0.018185050625034505</v>
      </c>
    </row>
    <row r="7" spans="1:7" s="22" customFormat="1" ht="12.75">
      <c r="A7" s="23" t="s">
        <v>64</v>
      </c>
      <c r="B7" s="90">
        <f>SUM(B3:B6)</f>
        <v>184.45294344999945</v>
      </c>
      <c r="C7" s="25">
        <f>B7/$B$3</f>
        <v>0.07749521452740797</v>
      </c>
      <c r="D7" s="90">
        <f>SUM(D3:D6)</f>
        <v>183.5054979300002</v>
      </c>
      <c r="E7" s="25">
        <f>D7/$D$3</f>
        <v>0.07453151297607642</v>
      </c>
      <c r="F7" s="26">
        <f>D7-B7</f>
        <v>-0.9474455199992633</v>
      </c>
      <c r="G7" s="27">
        <f>D7/B7-1</f>
        <v>-0.00513651613402466</v>
      </c>
    </row>
    <row r="10" spans="1:5" ht="12.75">
      <c r="A10" s="98" t="s">
        <v>56</v>
      </c>
      <c r="B10" s="99">
        <f>B2</f>
        <v>2017</v>
      </c>
      <c r="C10" s="99">
        <f>D2</f>
        <v>2018</v>
      </c>
      <c r="D10" s="102" t="s">
        <v>57</v>
      </c>
      <c r="E10" s="104" t="s">
        <v>58</v>
      </c>
    </row>
    <row r="11" spans="1:5" ht="12.75">
      <c r="A11" s="11" t="s">
        <v>59</v>
      </c>
      <c r="B11" s="91">
        <v>981.5600000000001</v>
      </c>
      <c r="C11" s="91">
        <v>1068.7050000000002</v>
      </c>
      <c r="D11" s="14">
        <f>C11-B11</f>
        <v>87.1450000000001</v>
      </c>
      <c r="E11" s="81">
        <f>C11/B11-1</f>
        <v>0.08878214271160201</v>
      </c>
    </row>
    <row r="12" spans="1:5" ht="12.75">
      <c r="A12" s="16" t="s">
        <v>89</v>
      </c>
      <c r="B12" s="53">
        <v>10517.339503</v>
      </c>
      <c r="C12" s="53">
        <v>11854.103455319002</v>
      </c>
      <c r="D12" s="32">
        <f>C12-B12</f>
        <v>1336.7639523190028</v>
      </c>
      <c r="E12" s="62">
        <f>C12/B12-1</f>
        <v>0.12710096046036168</v>
      </c>
    </row>
    <row r="13" spans="1:5" ht="12.75">
      <c r="A13" s="34" t="s">
        <v>90</v>
      </c>
      <c r="B13" s="92">
        <v>3045.9739740249042</v>
      </c>
      <c r="C13" s="92">
        <v>3078.727643651887</v>
      </c>
      <c r="D13" s="77">
        <f>C13-B13</f>
        <v>32.75366962698263</v>
      </c>
      <c r="E13" s="93">
        <f>C13/B13-1</f>
        <v>0.010753102260983027</v>
      </c>
    </row>
    <row r="16" spans="1:5" ht="12.75">
      <c r="A16" s="105" t="s">
        <v>65</v>
      </c>
      <c r="B16" s="99">
        <f>B10</f>
        <v>2017</v>
      </c>
      <c r="C16" s="99">
        <f>C10</f>
        <v>2018</v>
      </c>
      <c r="D16" s="102" t="s">
        <v>57</v>
      </c>
      <c r="E16" s="104" t="s">
        <v>58</v>
      </c>
    </row>
    <row r="17" spans="1:5" s="22" customFormat="1" ht="12.75">
      <c r="A17" s="11" t="s">
        <v>66</v>
      </c>
      <c r="B17" s="38">
        <f>B7</f>
        <v>184.45294344999945</v>
      </c>
      <c r="C17" s="94">
        <f>+D7</f>
        <v>183.5054979300002</v>
      </c>
      <c r="D17" s="14">
        <f>C17-B17</f>
        <v>-0.9474455199992633</v>
      </c>
      <c r="E17" s="60">
        <f>C17/B17-1</f>
        <v>-0.00513651613402466</v>
      </c>
    </row>
    <row r="18" spans="1:5" ht="12.75">
      <c r="A18" s="16" t="s">
        <v>67</v>
      </c>
      <c r="B18" s="39">
        <f>+GAS!B20</f>
        <v>984.6430020600001</v>
      </c>
      <c r="C18" s="39">
        <f>+GAS!C20</f>
        <v>1031.11891935</v>
      </c>
      <c r="D18" s="21">
        <f>C18-B18</f>
        <v>46.47591728999987</v>
      </c>
      <c r="E18" s="73">
        <f>C18/B18-1</f>
        <v>0.04720077956453883</v>
      </c>
    </row>
    <row r="19" spans="1:5" ht="12.75">
      <c r="A19" s="95" t="s">
        <v>68</v>
      </c>
      <c r="B19" s="96">
        <f>B17/B18</f>
        <v>0.18732976628493792</v>
      </c>
      <c r="C19" s="96">
        <f>C17/C18</f>
        <v>0.17796734642952627</v>
      </c>
      <c r="D19" s="97"/>
      <c r="E19" s="42"/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C7" formula="1" formulaRange="1"/>
    <ignoredError sqref="B7 D7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54977"/>
  </sheetPr>
  <dimension ref="A2:J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0.140625" style="43" customWidth="1"/>
    <col min="2" max="7" width="10.7109375" style="10" customWidth="1"/>
    <col min="8" max="16384" width="9.140625" style="10" customWidth="1"/>
  </cols>
  <sheetData>
    <row r="2" spans="1:7" ht="12.75">
      <c r="A2" s="82" t="s">
        <v>101</v>
      </c>
      <c r="B2" s="83">
        <v>2017</v>
      </c>
      <c r="C2" s="84" t="s">
        <v>61</v>
      </c>
      <c r="D2" s="83">
        <v>2018</v>
      </c>
      <c r="E2" s="85" t="s">
        <v>61</v>
      </c>
      <c r="F2" s="86" t="s">
        <v>57</v>
      </c>
      <c r="G2" s="87" t="s">
        <v>58</v>
      </c>
    </row>
    <row r="3" spans="1:7" s="22" customFormat="1" ht="12.75">
      <c r="A3" s="11" t="s">
        <v>62</v>
      </c>
      <c r="B3" s="12">
        <v>859.9088937299999</v>
      </c>
      <c r="C3" s="13">
        <f>B3/$B$3</f>
        <v>1</v>
      </c>
      <c r="D3" s="12">
        <v>878.5955259199998</v>
      </c>
      <c r="E3" s="13">
        <f>D3/$D$3</f>
        <v>1</v>
      </c>
      <c r="F3" s="14">
        <f>D3-B3</f>
        <v>18.68663218999984</v>
      </c>
      <c r="G3" s="15">
        <f>D3/B3-1</f>
        <v>0.02173094420380206</v>
      </c>
    </row>
    <row r="4" spans="1:7" ht="12.75">
      <c r="A4" s="16" t="s">
        <v>63</v>
      </c>
      <c r="B4" s="17">
        <v>-456.99795296</v>
      </c>
      <c r="C4" s="13">
        <f>B4/$B$3</f>
        <v>-0.5314492689774312</v>
      </c>
      <c r="D4" s="17">
        <v>-455.6834785100001</v>
      </c>
      <c r="E4" s="13">
        <f>D4/$D$3</f>
        <v>-0.5186498964160354</v>
      </c>
      <c r="F4" s="18">
        <f>D4-B4</f>
        <v>1.3144744499999206</v>
      </c>
      <c r="G4" s="19">
        <f>D4/B4-1</f>
        <v>-0.0028763245907033053</v>
      </c>
    </row>
    <row r="5" spans="1:7" ht="12.75">
      <c r="A5" s="16" t="s">
        <v>6</v>
      </c>
      <c r="B5" s="17">
        <v>-178.13597971</v>
      </c>
      <c r="C5" s="13">
        <f>B5/$B$3</f>
        <v>-0.20715680580683973</v>
      </c>
      <c r="D5" s="17">
        <v>-179.25271475000002</v>
      </c>
      <c r="E5" s="13">
        <f>D5/$D$3</f>
        <v>-0.20402188431622154</v>
      </c>
      <c r="F5" s="18">
        <f>D5-B5</f>
        <v>-1.1167350400000373</v>
      </c>
      <c r="G5" s="19">
        <f>D5/B5-1</f>
        <v>0.0062690032738925705</v>
      </c>
    </row>
    <row r="6" spans="1:7" ht="12.75">
      <c r="A6" s="16" t="s">
        <v>9</v>
      </c>
      <c r="B6" s="20">
        <v>5.138517640000001</v>
      </c>
      <c r="C6" s="13">
        <f>B6/$B$3</f>
        <v>0.005975653557565632</v>
      </c>
      <c r="D6" s="20">
        <v>6.076916239999999</v>
      </c>
      <c r="E6" s="13">
        <f>D6/$D$3</f>
        <v>0.0069166255241701865</v>
      </c>
      <c r="F6" s="21">
        <f>D6-B6</f>
        <v>0.9383985999999984</v>
      </c>
      <c r="G6" s="19">
        <f>D6/B6-1</f>
        <v>0.18262048819199905</v>
      </c>
    </row>
    <row r="7" spans="1:7" s="22" customFormat="1" ht="12.75">
      <c r="A7" s="23" t="s">
        <v>64</v>
      </c>
      <c r="B7" s="24">
        <f>SUM(B3:B6)</f>
        <v>229.91347869999993</v>
      </c>
      <c r="C7" s="25">
        <f>B7/$B$3</f>
        <v>0.2673695787732947</v>
      </c>
      <c r="D7" s="24">
        <f>SUM(D3:D6)</f>
        <v>249.73624889999965</v>
      </c>
      <c r="E7" s="25">
        <f>D7/$D$3</f>
        <v>0.28424484479191314</v>
      </c>
      <c r="F7" s="26">
        <f>D7-B7</f>
        <v>19.822770199999724</v>
      </c>
      <c r="G7" s="71">
        <f>D7/B7-1</f>
        <v>0.08621839098813888</v>
      </c>
    </row>
    <row r="10" spans="1:5" ht="12.75">
      <c r="A10" s="82" t="s">
        <v>56</v>
      </c>
      <c r="B10" s="83">
        <f>B2</f>
        <v>2017</v>
      </c>
      <c r="C10" s="83">
        <f>D2</f>
        <v>2018</v>
      </c>
      <c r="D10" s="86" t="s">
        <v>57</v>
      </c>
      <c r="E10" s="88" t="s">
        <v>58</v>
      </c>
    </row>
    <row r="11" spans="1:5" ht="12.75">
      <c r="A11" s="16" t="s">
        <v>69</v>
      </c>
      <c r="B11" s="72">
        <v>1458.619</v>
      </c>
      <c r="C11" s="72">
        <v>1463.476</v>
      </c>
      <c r="D11" s="32">
        <f>C11-B11</f>
        <v>4.857000000000198</v>
      </c>
      <c r="E11" s="73">
        <f>C11/B11-1</f>
        <v>0.003329862013315532</v>
      </c>
    </row>
    <row r="12" spans="1:5" ht="12.75">
      <c r="A12" s="16" t="s">
        <v>91</v>
      </c>
      <c r="B12" s="28"/>
      <c r="C12" s="28"/>
      <c r="D12" s="32"/>
      <c r="E12" s="73"/>
    </row>
    <row r="13" spans="1:5" ht="12.75">
      <c r="A13" s="74" t="s">
        <v>70</v>
      </c>
      <c r="B13" s="31">
        <v>302.8412876586935</v>
      </c>
      <c r="C13" s="31">
        <v>291.13683287846567</v>
      </c>
      <c r="D13" s="32">
        <f>C13-B13</f>
        <v>-11.70445478022782</v>
      </c>
      <c r="E13" s="73">
        <f>C13/B13-1</f>
        <v>-0.03864880799681092</v>
      </c>
    </row>
    <row r="14" spans="1:5" ht="12.75">
      <c r="A14" s="74" t="s">
        <v>71</v>
      </c>
      <c r="B14" s="31">
        <v>251.51622002967724</v>
      </c>
      <c r="C14" s="31">
        <v>245.97235953717464</v>
      </c>
      <c r="D14" s="32">
        <f>C14-B14</f>
        <v>-5.543860492502603</v>
      </c>
      <c r="E14" s="73">
        <f>C14/B14-1</f>
        <v>-0.02204176132993918</v>
      </c>
    </row>
    <row r="15" spans="1:5" ht="12.75">
      <c r="A15" s="75" t="s">
        <v>72</v>
      </c>
      <c r="B15" s="76">
        <v>249.45449216888994</v>
      </c>
      <c r="C15" s="76">
        <v>244.02702889909443</v>
      </c>
      <c r="D15" s="77">
        <f>C15-B15</f>
        <v>-5.42746326979551</v>
      </c>
      <c r="E15" s="78">
        <f>C15/B15-1</f>
        <v>-0.02175732825096177</v>
      </c>
    </row>
    <row r="18" spans="1:10" ht="12.75">
      <c r="A18" s="89" t="s">
        <v>65</v>
      </c>
      <c r="B18" s="83">
        <f>B10</f>
        <v>2017</v>
      </c>
      <c r="C18" s="83">
        <f>C10</f>
        <v>2018</v>
      </c>
      <c r="D18" s="86" t="s">
        <v>57</v>
      </c>
      <c r="E18" s="88" t="s">
        <v>58</v>
      </c>
      <c r="J18" s="79"/>
    </row>
    <row r="19" spans="1:5" s="22" customFormat="1" ht="12.75">
      <c r="A19" s="11" t="s">
        <v>66</v>
      </c>
      <c r="B19" s="38">
        <f>B7</f>
        <v>229.91347869999993</v>
      </c>
      <c r="C19" s="38">
        <f>D7</f>
        <v>249.73624889999965</v>
      </c>
      <c r="D19" s="80">
        <f>C19-B19</f>
        <v>19.822770199999724</v>
      </c>
      <c r="E19" s="81">
        <f>C19/B19-1</f>
        <v>0.08621839098813888</v>
      </c>
    </row>
    <row r="20" spans="1:5" ht="12.75">
      <c r="A20" s="16" t="s">
        <v>67</v>
      </c>
      <c r="B20" s="39">
        <f>+'E.E.'!B18</f>
        <v>984.6430020600001</v>
      </c>
      <c r="C20" s="39">
        <f>+'E.E.'!C18</f>
        <v>1031.11891935</v>
      </c>
      <c r="D20" s="29">
        <f>C20-B20</f>
        <v>46.47591728999987</v>
      </c>
      <c r="E20" s="30">
        <f>C20/B20-1</f>
        <v>0.04720077956453883</v>
      </c>
    </row>
    <row r="21" spans="1:5" ht="12.75">
      <c r="A21" s="34" t="s">
        <v>68</v>
      </c>
      <c r="B21" s="40">
        <f>B19/B20</f>
        <v>0.23349932738971516</v>
      </c>
      <c r="C21" s="40">
        <f>C19/C20</f>
        <v>0.24219926936985037</v>
      </c>
      <c r="D21" s="41"/>
      <c r="E21" s="42"/>
    </row>
  </sheetData>
  <sheetProtection/>
  <printOptions/>
  <pageMargins left="0.75" right="0.75" top="1" bottom="1" header="0.5" footer="0.5"/>
  <pageSetup orientation="portrait" paperSize="9"/>
  <ignoredErrors>
    <ignoredError sqref="E4:E5" evalError="1"/>
    <ignoredError sqref="C7" formula="1" formulaRange="1"/>
    <ignoredError sqref="B7 D7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9B57"/>
  </sheetPr>
  <dimension ref="A2:G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6.00390625" style="43" customWidth="1"/>
    <col min="2" max="7" width="12.7109375" style="10" customWidth="1"/>
    <col min="8" max="16384" width="9.140625" style="10" customWidth="1"/>
  </cols>
  <sheetData>
    <row r="2" spans="1:7" ht="12.75">
      <c r="A2" s="63" t="s">
        <v>101</v>
      </c>
      <c r="B2" s="64">
        <v>2017</v>
      </c>
      <c r="C2" s="65" t="s">
        <v>61</v>
      </c>
      <c r="D2" s="64">
        <v>2018</v>
      </c>
      <c r="E2" s="66" t="s">
        <v>61</v>
      </c>
      <c r="F2" s="67" t="s">
        <v>57</v>
      </c>
      <c r="G2" s="68" t="s">
        <v>58</v>
      </c>
    </row>
    <row r="3" spans="1:7" s="22" customFormat="1" ht="12.75">
      <c r="A3" s="11" t="s">
        <v>62</v>
      </c>
      <c r="B3" s="12">
        <v>1083.83686716</v>
      </c>
      <c r="C3" s="13">
        <f>B3/$B$3</f>
        <v>1</v>
      </c>
      <c r="D3" s="12">
        <v>1123.66049217</v>
      </c>
      <c r="E3" s="13">
        <f>D3/$D$3</f>
        <v>1</v>
      </c>
      <c r="F3" s="14">
        <f>D3-B3</f>
        <v>39.82362500999989</v>
      </c>
      <c r="G3" s="15">
        <f>D3/B3-1</f>
        <v>0.03674319098809642</v>
      </c>
    </row>
    <row r="4" spans="1:7" ht="12.75">
      <c r="A4" s="16" t="s">
        <v>63</v>
      </c>
      <c r="B4" s="17">
        <v>-647.4928923100001</v>
      </c>
      <c r="C4" s="13">
        <f>B4/$B$3</f>
        <v>-0.5974080712041462</v>
      </c>
      <c r="D4" s="17">
        <v>-684.32239803</v>
      </c>
      <c r="E4" s="13">
        <f>D4/$D$3</f>
        <v>-0.609011710208343</v>
      </c>
      <c r="F4" s="18">
        <f>D4-B4</f>
        <v>-36.82950571999993</v>
      </c>
      <c r="G4" s="19">
        <f>D4/B4-1</f>
        <v>0.05688016989438571</v>
      </c>
    </row>
    <row r="5" spans="1:7" ht="12.75">
      <c r="A5" s="16" t="s">
        <v>6</v>
      </c>
      <c r="B5" s="17">
        <v>-198.55072538999997</v>
      </c>
      <c r="C5" s="13">
        <f>B5/$B$3</f>
        <v>-0.18319244473595597</v>
      </c>
      <c r="D5" s="17">
        <v>-196.06260129000003</v>
      </c>
      <c r="E5" s="13">
        <f>D5/$D$3</f>
        <v>-0.1744856232431615</v>
      </c>
      <c r="F5" s="18">
        <f>D5-B5</f>
        <v>2.4881240999999363</v>
      </c>
      <c r="G5" s="19">
        <f>D5/B5-1</f>
        <v>-0.012531427901422587</v>
      </c>
    </row>
    <row r="6" spans="1:7" ht="12.75">
      <c r="A6" s="16" t="s">
        <v>9</v>
      </c>
      <c r="B6" s="20">
        <v>8.21611179</v>
      </c>
      <c r="C6" s="13">
        <f>B6/$B$3</f>
        <v>0.007580579733856853</v>
      </c>
      <c r="D6" s="20">
        <v>8.759080690000001</v>
      </c>
      <c r="E6" s="13">
        <f>D6/$D$3</f>
        <v>0.0077951309590716025</v>
      </c>
      <c r="F6" s="21">
        <f>D6-B6</f>
        <v>0.5429689000000018</v>
      </c>
      <c r="G6" s="19">
        <f>D6/B6-1</f>
        <v>0.06608587052830273</v>
      </c>
    </row>
    <row r="7" spans="1:7" s="22" customFormat="1" ht="12.75">
      <c r="A7" s="23" t="s">
        <v>64</v>
      </c>
      <c r="B7" s="52">
        <f>SUM(B3:B6)</f>
        <v>246.00936125000004</v>
      </c>
      <c r="C7" s="25">
        <f>B7/$B$3</f>
        <v>0.22698006379375468</v>
      </c>
      <c r="D7" s="52">
        <f>SUM(D3:D6)</f>
        <v>252.0345735399999</v>
      </c>
      <c r="E7" s="25">
        <f>D7/$D$3</f>
        <v>0.22429779750756715</v>
      </c>
      <c r="F7" s="26">
        <f>D7-B7</f>
        <v>6.025212289999871</v>
      </c>
      <c r="G7" s="27">
        <v>0.011</v>
      </c>
    </row>
    <row r="9" spans="1:7" ht="12.75">
      <c r="A9" s="63" t="s">
        <v>102</v>
      </c>
      <c r="B9" s="64">
        <f>B2</f>
        <v>2017</v>
      </c>
      <c r="C9" s="65" t="s">
        <v>61</v>
      </c>
      <c r="D9" s="64">
        <f>D2</f>
        <v>2018</v>
      </c>
      <c r="E9" s="66" t="s">
        <v>61</v>
      </c>
      <c r="F9" s="67" t="s">
        <v>57</v>
      </c>
      <c r="G9" s="68" t="s">
        <v>58</v>
      </c>
    </row>
    <row r="10" spans="1:7" ht="12.75">
      <c r="A10" s="16" t="s">
        <v>73</v>
      </c>
      <c r="B10" s="53">
        <v>2310.536789000003</v>
      </c>
      <c r="C10" s="54">
        <f>B10/$B$13</f>
        <v>0.3397052999983476</v>
      </c>
      <c r="D10" s="53">
        <v>2348.0077080000005</v>
      </c>
      <c r="E10" s="54">
        <f>D10/$D$13</f>
        <v>0.32195362858615584</v>
      </c>
      <c r="F10" s="32">
        <f>D10-B10</f>
        <v>37.47091899999759</v>
      </c>
      <c r="G10" s="19">
        <f>D10/B10-1</f>
        <v>0.016217408516665532</v>
      </c>
    </row>
    <row r="11" spans="1:7" ht="12.75">
      <c r="A11" s="16" t="s">
        <v>74</v>
      </c>
      <c r="B11" s="53">
        <v>2256.5148680000157</v>
      </c>
      <c r="C11" s="54">
        <f>B11/$B$13</f>
        <v>0.3317627591276912</v>
      </c>
      <c r="D11" s="53">
        <v>2142.8085880000085</v>
      </c>
      <c r="E11" s="54">
        <f aca="true" t="shared" si="0" ref="E11:E20">D11/$D$13</f>
        <v>0.29381717867519863</v>
      </c>
      <c r="F11" s="32">
        <f aca="true" t="shared" si="1" ref="F11:F20">D11-B11</f>
        <v>-113.70628000000715</v>
      </c>
      <c r="G11" s="19">
        <f aca="true" t="shared" si="2" ref="G11:G20">D11/B11-1</f>
        <v>-0.05039021972001756</v>
      </c>
    </row>
    <row r="12" spans="1:7" ht="12.75">
      <c r="A12" s="16" t="s">
        <v>75</v>
      </c>
      <c r="B12" s="53">
        <v>2234.5401610000004</v>
      </c>
      <c r="C12" s="54">
        <f>B12/$B$13</f>
        <v>0.3285319408739612</v>
      </c>
      <c r="D12" s="53">
        <v>2802.1833769999994</v>
      </c>
      <c r="E12" s="54">
        <f t="shared" si="0"/>
        <v>0.3842291927386456</v>
      </c>
      <c r="F12" s="32">
        <f t="shared" si="1"/>
        <v>567.643215999999</v>
      </c>
      <c r="G12" s="19">
        <f t="shared" si="2"/>
        <v>0.2540313331159676</v>
      </c>
    </row>
    <row r="13" spans="1:7" s="22" customFormat="1" ht="12.75">
      <c r="A13" s="23" t="s">
        <v>76</v>
      </c>
      <c r="B13" s="55">
        <f>SUM(B10:B12)</f>
        <v>6801.591818000019</v>
      </c>
      <c r="C13" s="56">
        <f>B13/$B$13</f>
        <v>1</v>
      </c>
      <c r="D13" s="55">
        <f>SUM(D10:D12)</f>
        <v>7292.999673000008</v>
      </c>
      <c r="E13" s="56">
        <f t="shared" si="0"/>
        <v>1</v>
      </c>
      <c r="F13" s="26">
        <f t="shared" si="1"/>
        <v>491.40785499998947</v>
      </c>
      <c r="G13" s="57">
        <f t="shared" si="2"/>
        <v>0.07224894820937466</v>
      </c>
    </row>
    <row r="14" spans="1:7" ht="12.75">
      <c r="A14" s="16" t="s">
        <v>77</v>
      </c>
      <c r="B14" s="53">
        <v>872.3119479999998</v>
      </c>
      <c r="C14" s="54">
        <f>B14/$B$20</f>
        <v>0.12825114639950572</v>
      </c>
      <c r="D14" s="53">
        <v>704.302677</v>
      </c>
      <c r="E14" s="54">
        <f t="shared" si="0"/>
        <v>0.09657242678996061</v>
      </c>
      <c r="F14" s="32">
        <f t="shared" si="1"/>
        <v>-168.00927099999979</v>
      </c>
      <c r="G14" s="58">
        <f t="shared" si="2"/>
        <v>-0.19260228108213395</v>
      </c>
    </row>
    <row r="15" spans="1:7" ht="12.75">
      <c r="A15" s="16" t="s">
        <v>78</v>
      </c>
      <c r="B15" s="53">
        <v>1305.379784</v>
      </c>
      <c r="C15" s="54">
        <f aca="true" t="shared" si="3" ref="C15:C20">B15/$B$20</f>
        <v>0.19192268794275325</v>
      </c>
      <c r="D15" s="53">
        <v>1309.7664200000052</v>
      </c>
      <c r="E15" s="54">
        <f t="shared" si="0"/>
        <v>0.17959227735180014</v>
      </c>
      <c r="F15" s="32">
        <f t="shared" si="1"/>
        <v>4.386636000005183</v>
      </c>
      <c r="G15" s="58">
        <f t="shared" si="2"/>
        <v>0.0033604289370587903</v>
      </c>
    </row>
    <row r="16" spans="1:7" ht="12.75">
      <c r="A16" s="16" t="s">
        <v>79</v>
      </c>
      <c r="B16" s="53">
        <v>451.1879700000012</v>
      </c>
      <c r="C16" s="54">
        <f t="shared" si="3"/>
        <v>0.06633564348950768</v>
      </c>
      <c r="D16" s="53">
        <v>531.163537000003</v>
      </c>
      <c r="E16" s="54">
        <f t="shared" si="0"/>
        <v>0.0728319704944545</v>
      </c>
      <c r="F16" s="32">
        <f t="shared" si="1"/>
        <v>79.97556700000177</v>
      </c>
      <c r="G16" s="58">
        <f t="shared" si="2"/>
        <v>0.17725553941520555</v>
      </c>
    </row>
    <row r="17" spans="1:7" ht="12.75">
      <c r="A17" s="16" t="s">
        <v>80</v>
      </c>
      <c r="B17" s="53">
        <v>379.37967099999963</v>
      </c>
      <c r="C17" s="54">
        <f t="shared" si="3"/>
        <v>0.055778070950390425</v>
      </c>
      <c r="D17" s="53">
        <v>361.5090000000001</v>
      </c>
      <c r="E17" s="54">
        <f t="shared" si="0"/>
        <v>0.049569315262466176</v>
      </c>
      <c r="F17" s="32">
        <f t="shared" si="1"/>
        <v>-17.870670999999504</v>
      </c>
      <c r="G17" s="58">
        <f t="shared" si="2"/>
        <v>-0.04710497785211987</v>
      </c>
    </row>
    <row r="18" spans="1:7" ht="12.75">
      <c r="A18" s="16" t="s">
        <v>81</v>
      </c>
      <c r="B18" s="53">
        <v>1000.5187560000022</v>
      </c>
      <c r="C18" s="54">
        <f>B18/$B$20</f>
        <v>0.14710067624937273</v>
      </c>
      <c r="D18" s="53">
        <v>1231.6656200000002</v>
      </c>
      <c r="E18" s="54">
        <f t="shared" si="0"/>
        <v>0.1688832682332137</v>
      </c>
      <c r="F18" s="32">
        <f t="shared" si="1"/>
        <v>231.146863999998</v>
      </c>
      <c r="G18" s="58">
        <f t="shared" si="2"/>
        <v>0.23102701734858577</v>
      </c>
    </row>
    <row r="19" spans="1:7" ht="12.75">
      <c r="A19" s="16" t="s">
        <v>82</v>
      </c>
      <c r="B19" s="53">
        <v>2792.8136890000083</v>
      </c>
      <c r="C19" s="54">
        <f t="shared" si="3"/>
        <v>0.4106117749684701</v>
      </c>
      <c r="D19" s="53">
        <v>3154.5924189999996</v>
      </c>
      <c r="E19" s="54">
        <f t="shared" si="0"/>
        <v>0.4325507418681048</v>
      </c>
      <c r="F19" s="32">
        <f t="shared" si="1"/>
        <v>361.77872999999136</v>
      </c>
      <c r="G19" s="58">
        <f t="shared" si="2"/>
        <v>0.129539156666598</v>
      </c>
    </row>
    <row r="20" spans="1:7" s="22" customFormat="1" ht="12.75">
      <c r="A20" s="23" t="s">
        <v>83</v>
      </c>
      <c r="B20" s="55">
        <f>SUM(B14:B19)</f>
        <v>6801.591818000012</v>
      </c>
      <c r="C20" s="56">
        <f t="shared" si="3"/>
        <v>1</v>
      </c>
      <c r="D20" s="55">
        <f>SUM(D14:D19)</f>
        <v>7292.999673000008</v>
      </c>
      <c r="E20" s="56">
        <f t="shared" si="0"/>
        <v>1</v>
      </c>
      <c r="F20" s="26">
        <f t="shared" si="1"/>
        <v>491.40785499999674</v>
      </c>
      <c r="G20" s="57">
        <f t="shared" si="2"/>
        <v>0.07224894820937577</v>
      </c>
    </row>
    <row r="22" spans="1:5" ht="12.75">
      <c r="A22" s="69" t="s">
        <v>65</v>
      </c>
      <c r="B22" s="64">
        <f>B9</f>
        <v>2017</v>
      </c>
      <c r="C22" s="64">
        <f>D9</f>
        <v>2018</v>
      </c>
      <c r="D22" s="67" t="s">
        <v>57</v>
      </c>
      <c r="E22" s="70" t="s">
        <v>58</v>
      </c>
    </row>
    <row r="23" spans="1:5" s="22" customFormat="1" ht="12.75">
      <c r="A23" s="11" t="s">
        <v>66</v>
      </c>
      <c r="B23" s="59">
        <f>B7</f>
        <v>246.00936125000004</v>
      </c>
      <c r="C23" s="38">
        <f>D7</f>
        <v>252.0345735399999</v>
      </c>
      <c r="D23" s="14">
        <f>C23-B23</f>
        <v>6.025212289999871</v>
      </c>
      <c r="E23" s="60">
        <f>C23/B23-1</f>
        <v>0.024491800878572834</v>
      </c>
    </row>
    <row r="24" spans="1:5" ht="12.75">
      <c r="A24" s="16" t="s">
        <v>67</v>
      </c>
      <c r="B24" s="39">
        <f>'Ciclo Idrico'!B20</f>
        <v>984.6430020600001</v>
      </c>
      <c r="C24" s="39">
        <f>'Ciclo Idrico'!C20</f>
        <v>1031.11891935</v>
      </c>
      <c r="D24" s="61">
        <f>C24-B24</f>
        <v>46.47591728999987</v>
      </c>
      <c r="E24" s="62">
        <f>C24/B24-1</f>
        <v>0.04720077956453883</v>
      </c>
    </row>
    <row r="25" spans="1:5" ht="12.75">
      <c r="A25" s="34" t="s">
        <v>68</v>
      </c>
      <c r="B25" s="40">
        <f>B23/B24</f>
        <v>0.2498462495902746</v>
      </c>
      <c r="C25" s="40">
        <f>C23/C24</f>
        <v>0.24442823112864448</v>
      </c>
      <c r="D25" s="41"/>
      <c r="E25" s="42"/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C13 C20" formula="1"/>
    <ignoredError sqref="C25" evalError="1"/>
    <ignoredError sqref="C7" formula="1" formulaRange="1"/>
    <ignoredError sqref="B7 D7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2:G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3.00390625" style="43" customWidth="1"/>
    <col min="2" max="7" width="10.7109375" style="10" customWidth="1"/>
    <col min="8" max="16384" width="9.140625" style="10" customWidth="1"/>
  </cols>
  <sheetData>
    <row r="2" spans="1:7" ht="12.75">
      <c r="A2" s="44" t="s">
        <v>101</v>
      </c>
      <c r="B2" s="45">
        <v>2017</v>
      </c>
      <c r="C2" s="46" t="s">
        <v>61</v>
      </c>
      <c r="D2" s="45">
        <v>2018</v>
      </c>
      <c r="E2" s="47" t="s">
        <v>61</v>
      </c>
      <c r="F2" s="48" t="s">
        <v>57</v>
      </c>
      <c r="G2" s="49" t="s">
        <v>58</v>
      </c>
    </row>
    <row r="3" spans="1:7" ht="12.75">
      <c r="A3" s="11" t="s">
        <v>62</v>
      </c>
      <c r="B3" s="12">
        <v>136.16935313000002</v>
      </c>
      <c r="C3" s="13">
        <f>B3/$B$3</f>
        <v>1</v>
      </c>
      <c r="D3" s="12">
        <v>147.10661507</v>
      </c>
      <c r="E3" s="13">
        <f>D3/$D$3</f>
        <v>1</v>
      </c>
      <c r="F3" s="14">
        <f>D3-B3</f>
        <v>10.937261939999985</v>
      </c>
      <c r="G3" s="15">
        <f>D3/B3-1</f>
        <v>0.08032102443461153</v>
      </c>
    </row>
    <row r="4" spans="1:7" ht="12.75">
      <c r="A4" s="16" t="s">
        <v>63</v>
      </c>
      <c r="B4" s="17">
        <v>-96.30627193</v>
      </c>
      <c r="C4" s="13">
        <f>B4/$B$3</f>
        <v>-0.7072536493439681</v>
      </c>
      <c r="D4" s="17">
        <v>-100.20792406999999</v>
      </c>
      <c r="E4" s="13">
        <f>D4/$D$3</f>
        <v>-0.6811925080481018</v>
      </c>
      <c r="F4" s="18">
        <f>D4-B4</f>
        <v>-3.901652139999996</v>
      </c>
      <c r="G4" s="19">
        <f>D4/B4-1</f>
        <v>0.040512959974568385</v>
      </c>
    </row>
    <row r="5" spans="1:7" ht="12.75">
      <c r="A5" s="16" t="s">
        <v>6</v>
      </c>
      <c r="B5" s="17">
        <v>-19.79345176</v>
      </c>
      <c r="C5" s="13">
        <f>B5/$B$3</f>
        <v>-0.14535907900732492</v>
      </c>
      <c r="D5" s="17">
        <v>-20.02565111</v>
      </c>
      <c r="E5" s="13">
        <f>D5/$D$3</f>
        <v>-0.13613018762256807</v>
      </c>
      <c r="F5" s="18">
        <f>D5-B5</f>
        <v>-0.23219934999999836</v>
      </c>
      <c r="G5" s="19">
        <f>D5/B5-1</f>
        <v>0.011731119605385976</v>
      </c>
    </row>
    <row r="6" spans="1:7" s="22" customFormat="1" ht="12.75">
      <c r="A6" s="16" t="s">
        <v>9</v>
      </c>
      <c r="B6" s="20">
        <v>2.4789527099999997</v>
      </c>
      <c r="C6" s="13">
        <f>B6/$B$3</f>
        <v>0.018204923890865216</v>
      </c>
      <c r="D6" s="20">
        <v>2.4629904000000002</v>
      </c>
      <c r="E6" s="13">
        <f>D6/$D$3</f>
        <v>0.016742893572991246</v>
      </c>
      <c r="F6" s="21">
        <f>D6-B6</f>
        <v>-0.01596230999999948</v>
      </c>
      <c r="G6" s="19">
        <f>D6/B6-1</f>
        <v>-0.0064391345327436955</v>
      </c>
    </row>
    <row r="7" spans="1:7" ht="12.75">
      <c r="A7" s="23" t="s">
        <v>64</v>
      </c>
      <c r="B7" s="24">
        <f>SUM(B3:B6)</f>
        <v>22.548582150000023</v>
      </c>
      <c r="C7" s="25">
        <f>B7/$B$3</f>
        <v>0.16559219553957222</v>
      </c>
      <c r="D7" s="24">
        <f>SUM(D3:D6)</f>
        <v>29.336030290000014</v>
      </c>
      <c r="E7" s="25">
        <f>D7/$D$3</f>
        <v>0.19942019790232138</v>
      </c>
      <c r="F7" s="26">
        <f>D7-B7</f>
        <v>6.7874481399999915</v>
      </c>
      <c r="G7" s="27">
        <v>-0.122</v>
      </c>
    </row>
    <row r="10" spans="1:5" ht="12.75">
      <c r="A10" s="44" t="s">
        <v>56</v>
      </c>
      <c r="B10" s="45">
        <f>B2</f>
        <v>2017</v>
      </c>
      <c r="C10" s="45">
        <f>D2</f>
        <v>2018</v>
      </c>
      <c r="D10" s="48" t="s">
        <v>57</v>
      </c>
      <c r="E10" s="50" t="s">
        <v>58</v>
      </c>
    </row>
    <row r="11" spans="1:5" ht="12.75">
      <c r="A11" s="11" t="s">
        <v>84</v>
      </c>
      <c r="B11" s="28"/>
      <c r="C11" s="28"/>
      <c r="D11" s="29"/>
      <c r="E11" s="30"/>
    </row>
    <row r="12" spans="1:5" ht="12.75">
      <c r="A12" s="16" t="s">
        <v>85</v>
      </c>
      <c r="B12" s="31">
        <v>522.079</v>
      </c>
      <c r="C12" s="31">
        <v>534.275</v>
      </c>
      <c r="D12" s="32">
        <f>C12-B12</f>
        <v>12.196000000000026</v>
      </c>
      <c r="E12" s="33">
        <f>C12/B12-1</f>
        <v>0.023360449280664497</v>
      </c>
    </row>
    <row r="13" spans="1:5" ht="12.75">
      <c r="A13" s="34" t="s">
        <v>86</v>
      </c>
      <c r="B13" s="35">
        <v>163</v>
      </c>
      <c r="C13" s="35">
        <v>176</v>
      </c>
      <c r="D13" s="36">
        <f>C13-B13</f>
        <v>13</v>
      </c>
      <c r="E13" s="37">
        <f>C13/B13-1</f>
        <v>0.07975460122699385</v>
      </c>
    </row>
    <row r="16" spans="1:5" ht="12.75">
      <c r="A16" s="51" t="s">
        <v>65</v>
      </c>
      <c r="B16" s="45">
        <f>B10</f>
        <v>2017</v>
      </c>
      <c r="C16" s="45">
        <f>C10</f>
        <v>2018</v>
      </c>
      <c r="D16" s="48" t="s">
        <v>57</v>
      </c>
      <c r="E16" s="50" t="s">
        <v>58</v>
      </c>
    </row>
    <row r="17" spans="1:5" ht="12.75">
      <c r="A17" s="11" t="s">
        <v>66</v>
      </c>
      <c r="B17" s="38">
        <f>B7</f>
        <v>22.548582150000023</v>
      </c>
      <c r="C17" s="38">
        <f>D7</f>
        <v>29.336030290000014</v>
      </c>
      <c r="D17" s="14">
        <f>C17-B17</f>
        <v>6.7874481399999915</v>
      </c>
      <c r="E17" s="15">
        <f>C17/B17-1</f>
        <v>0.3010144094581124</v>
      </c>
    </row>
    <row r="18" spans="1:5" ht="12.75">
      <c r="A18" s="16" t="s">
        <v>67</v>
      </c>
      <c r="B18" s="39">
        <f>Ambiente!B24</f>
        <v>984.6430020600001</v>
      </c>
      <c r="C18" s="39">
        <f>Ambiente!C24</f>
        <v>1031.11891935</v>
      </c>
      <c r="D18" s="29">
        <f>C18-B18</f>
        <v>46.47591728999987</v>
      </c>
      <c r="E18" s="30">
        <f>C18/B18-1</f>
        <v>0.04720077956453883</v>
      </c>
    </row>
    <row r="19" spans="1:5" ht="12.75">
      <c r="A19" s="34" t="s">
        <v>68</v>
      </c>
      <c r="B19" s="40">
        <f>B17/B18</f>
        <v>0.02290026141741269</v>
      </c>
      <c r="C19" s="40">
        <f>C17/C18</f>
        <v>0.028450675998160285</v>
      </c>
      <c r="D19" s="41"/>
      <c r="E19" s="42"/>
    </row>
  </sheetData>
  <sheetProtection/>
  <printOptions/>
  <pageMargins left="0.75" right="0.75" top="1" bottom="1" header="0.5" footer="0.5"/>
  <pageSetup orientation="portrait" paperSize="9"/>
  <ignoredErrors>
    <ignoredError sqref="D7 B7" formulaRange="1"/>
    <ignoredError sqref="C7" formula="1"/>
    <ignoredError sqref="E4:E7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Hera</dc:creator>
  <cp:keywords/>
  <dc:description/>
  <cp:lastModifiedBy>Cimatti Luca</cp:lastModifiedBy>
  <dcterms:created xsi:type="dcterms:W3CDTF">2008-08-08T14:48:29Z</dcterms:created>
  <dcterms:modified xsi:type="dcterms:W3CDTF">2019-03-23T16:09:21Z</dcterms:modified>
  <cp:category/>
  <cp:version/>
  <cp:contentType/>
  <cp:contentStatus/>
</cp:coreProperties>
</file>